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10020"/>
  </bookViews>
  <sheets>
    <sheet name="All Charges FY 16-17" sheetId="1" r:id="rId1"/>
  </sheets>
  <definedNames>
    <definedName name="_xlnm._FilterDatabase" localSheetId="0" hidden="1">'All Charges FY 16-17'!$A$1:$O$215</definedName>
    <definedName name="_xlnm.Print_Area" localSheetId="0">'All Charges FY 16-17'!$A$1:$J$173</definedName>
    <definedName name="_xlnm.Print_Titles" localSheetId="0">'All Charges FY 16-17'!$1:$3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E53" i="1"/>
  <c r="G46" i="1"/>
  <c r="E46" i="1"/>
  <c r="E45" i="1"/>
  <c r="N211" i="1" l="1"/>
  <c r="N210" i="1"/>
  <c r="N209" i="1"/>
  <c r="N208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161" i="1"/>
  <c r="N159" i="1"/>
  <c r="N157" i="1"/>
  <c r="N156" i="1"/>
  <c r="N152" i="1"/>
  <c r="N151" i="1"/>
  <c r="N150" i="1"/>
  <c r="N149" i="1"/>
  <c r="N146" i="1"/>
  <c r="N145" i="1"/>
  <c r="N144" i="1"/>
  <c r="N143" i="1"/>
  <c r="N141" i="1"/>
  <c r="N140" i="1"/>
  <c r="N139" i="1"/>
  <c r="N135" i="1"/>
  <c r="N133" i="1"/>
  <c r="N132" i="1"/>
  <c r="N131" i="1"/>
  <c r="N130" i="1"/>
  <c r="N129" i="1"/>
  <c r="N128" i="1"/>
  <c r="N127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0" i="1"/>
  <c r="N99" i="1"/>
  <c r="N98" i="1"/>
  <c r="N97" i="1"/>
  <c r="N96" i="1"/>
  <c r="N95" i="1"/>
  <c r="N93" i="1"/>
  <c r="N91" i="1"/>
  <c r="N90" i="1"/>
  <c r="N88" i="1"/>
  <c r="N87" i="1"/>
  <c r="N67" i="1"/>
  <c r="N66" i="1"/>
  <c r="N65" i="1"/>
  <c r="N64" i="1"/>
  <c r="K63" i="1"/>
  <c r="E63" i="1"/>
  <c r="J62" i="1"/>
  <c r="N62" i="1" s="1"/>
  <c r="J61" i="1"/>
  <c r="N61" i="1" s="1"/>
  <c r="J60" i="1"/>
  <c r="N60" i="1" s="1"/>
  <c r="J59" i="1"/>
  <c r="N58" i="1"/>
  <c r="N57" i="1"/>
  <c r="E56" i="1"/>
  <c r="G55" i="1"/>
  <c r="J55" i="1" s="1"/>
  <c r="N55" i="1" s="1"/>
  <c r="N54" i="1"/>
  <c r="K52" i="1"/>
  <c r="K53" i="1" s="1"/>
  <c r="J50" i="1"/>
  <c r="N50" i="1" s="1"/>
  <c r="E49" i="1"/>
  <c r="G49" i="1" s="1"/>
  <c r="N48" i="1"/>
  <c r="K45" i="1"/>
  <c r="K46" i="1" s="1"/>
  <c r="E44" i="1"/>
  <c r="G44" i="1" s="1"/>
  <c r="J43" i="1"/>
  <c r="N43" i="1" s="1"/>
  <c r="E42" i="1"/>
  <c r="E41" i="1"/>
  <c r="G40" i="1"/>
  <c r="J40" i="1" s="1"/>
  <c r="N40" i="1" s="1"/>
  <c r="G39" i="1"/>
  <c r="J39" i="1" s="1"/>
  <c r="N38" i="1"/>
  <c r="N37" i="1"/>
  <c r="J36" i="1"/>
  <c r="N36" i="1" s="1"/>
  <c r="J35" i="1"/>
  <c r="N35" i="1" s="1"/>
  <c r="J34" i="1"/>
  <c r="N34" i="1" s="1"/>
  <c r="J33" i="1"/>
  <c r="N33" i="1" s="1"/>
  <c r="N32" i="1"/>
  <c r="J31" i="1"/>
  <c r="N31" i="1" s="1"/>
  <c r="L30" i="1"/>
  <c r="G30" i="1"/>
  <c r="J30" i="1" s="1"/>
  <c r="L29" i="1"/>
  <c r="G29" i="1"/>
  <c r="J29" i="1" s="1"/>
  <c r="G28" i="1"/>
  <c r="J28" i="1" s="1"/>
  <c r="N28" i="1" s="1"/>
  <c r="N27" i="1"/>
  <c r="J26" i="1"/>
  <c r="N26" i="1" s="1"/>
  <c r="G25" i="1"/>
  <c r="J25" i="1" s="1"/>
  <c r="G24" i="1"/>
  <c r="J24" i="1" s="1"/>
  <c r="N24" i="1" s="1"/>
  <c r="G23" i="1"/>
  <c r="J23" i="1" s="1"/>
  <c r="N23" i="1" s="1"/>
  <c r="N207" i="1"/>
  <c r="N206" i="1"/>
  <c r="N205" i="1"/>
  <c r="N203" i="1"/>
  <c r="N202" i="1"/>
  <c r="N201" i="1"/>
  <c r="N200" i="1"/>
  <c r="N199" i="1"/>
  <c r="N198" i="1"/>
  <c r="N197" i="1"/>
  <c r="N196" i="1"/>
  <c r="N195" i="1"/>
  <c r="N194" i="1"/>
  <c r="N22" i="1"/>
  <c r="N21" i="1"/>
  <c r="G21" i="1"/>
  <c r="I21" i="1" s="1"/>
  <c r="E20" i="1"/>
  <c r="N19" i="1"/>
  <c r="G19" i="1"/>
  <c r="I19" i="1" s="1"/>
  <c r="E18" i="1"/>
  <c r="G18" i="1" s="1"/>
  <c r="N17" i="1"/>
  <c r="G17" i="1"/>
  <c r="I17" i="1" s="1"/>
  <c r="E16" i="1"/>
  <c r="G16" i="1" s="1"/>
  <c r="J16" i="1" s="1"/>
  <c r="N16" i="1" s="1"/>
  <c r="N15" i="1"/>
  <c r="G15" i="1"/>
  <c r="I15" i="1" s="1"/>
  <c r="E14" i="1"/>
  <c r="G14" i="1" s="1"/>
  <c r="J14" i="1" s="1"/>
  <c r="N14" i="1" s="1"/>
  <c r="N13" i="1"/>
  <c r="N12" i="1"/>
  <c r="E11" i="1"/>
  <c r="G11" i="1" s="1"/>
  <c r="J11" i="1" s="1"/>
  <c r="N11" i="1" s="1"/>
  <c r="N10" i="1"/>
  <c r="G10" i="1"/>
  <c r="I10" i="1" s="1"/>
  <c r="E9" i="1"/>
  <c r="G9" i="1" s="1"/>
  <c r="J9" i="1" s="1"/>
  <c r="N9" i="1" s="1"/>
  <c r="N8" i="1"/>
  <c r="G8" i="1"/>
  <c r="I8" i="1" s="1"/>
  <c r="E7" i="1"/>
  <c r="N6" i="1"/>
  <c r="I6" i="1"/>
  <c r="G6" i="1"/>
  <c r="E5" i="1"/>
  <c r="G5" i="1" s="1"/>
  <c r="J63" i="1" l="1"/>
  <c r="N63" i="1" s="1"/>
  <c r="N30" i="1"/>
  <c r="N29" i="1"/>
  <c r="G42" i="1"/>
  <c r="J42" i="1" s="1"/>
  <c r="N42" i="1" s="1"/>
  <c r="J44" i="1"/>
  <c r="N44" i="1" s="1"/>
  <c r="E51" i="1"/>
  <c r="G51" i="1" s="1"/>
  <c r="G52" i="1" s="1"/>
  <c r="J5" i="1"/>
  <c r="N5" i="1" s="1"/>
  <c r="J18" i="1"/>
  <c r="N18" i="1" s="1"/>
  <c r="G56" i="1"/>
  <c r="J56" i="1" s="1"/>
  <c r="N56" i="1" s="1"/>
  <c r="N59" i="1"/>
  <c r="N39" i="1"/>
  <c r="E12" i="1"/>
  <c r="G12" i="1" s="1"/>
  <c r="I12" i="1" s="1"/>
  <c r="G41" i="1"/>
  <c r="J49" i="1"/>
  <c r="G7" i="1"/>
  <c r="J7" i="1" s="1"/>
  <c r="N7" i="1" s="1"/>
  <c r="G20" i="1"/>
  <c r="J20" i="1" s="1"/>
  <c r="N20" i="1" s="1"/>
  <c r="E52" i="1" l="1"/>
  <c r="J51" i="1"/>
  <c r="N51" i="1" s="1"/>
  <c r="J41" i="1"/>
  <c r="G45" i="1"/>
  <c r="N49" i="1"/>
  <c r="J52" i="1" l="1"/>
  <c r="N52" i="1" s="1"/>
  <c r="N41" i="1"/>
  <c r="J45" i="1"/>
  <c r="J53" i="1" l="1"/>
  <c r="N53" i="1" s="1"/>
  <c r="N45" i="1"/>
  <c r="J46" i="1"/>
  <c r="N46" i="1" s="1"/>
</calcChain>
</file>

<file path=xl/sharedStrings.xml><?xml version="1.0" encoding="utf-8"?>
<sst xmlns="http://schemas.openxmlformats.org/spreadsheetml/2006/main" count="246" uniqueCount="197">
  <si>
    <t>PERIOD</t>
  </si>
  <si>
    <t>FALL 2014</t>
  </si>
  <si>
    <t>FALL</t>
  </si>
  <si>
    <t>SPRING</t>
  </si>
  <si>
    <t>SUMMER</t>
  </si>
  <si>
    <t>TOTAL</t>
  </si>
  <si>
    <t>TTL 1415</t>
  </si>
  <si>
    <t>TTL 1516</t>
  </si>
  <si>
    <t>TTL 1617</t>
  </si>
  <si>
    <t>change</t>
  </si>
  <si>
    <t>2016-2017</t>
  </si>
  <si>
    <t>SEMESTER</t>
  </si>
  <si>
    <t>TUITION-OUT OF REGION UNDERGRAD F/T</t>
  </si>
  <si>
    <t>TUITION-OUT OF REGION GRAD F/T</t>
  </si>
  <si>
    <t>ROOM-DOUBLE</t>
  </si>
  <si>
    <t>ROOM-TRIPLE</t>
  </si>
  <si>
    <t>ROOM-QUAD</t>
  </si>
  <si>
    <t>ROOM-SUMMER PER SEMESTER</t>
  </si>
  <si>
    <t>SUM. SEM.</t>
  </si>
  <si>
    <t>ANNUAL</t>
  </si>
  <si>
    <t>HEALTH INSURANCE- FOREIGN STUDENTS PENDING</t>
  </si>
  <si>
    <t>SPRING/SUMMER</t>
  </si>
  <si>
    <t>UNDERGRADUATE FEES</t>
  </si>
  <si>
    <t>COLLEGE FEE</t>
  </si>
  <si>
    <t>HEALTH FEE</t>
  </si>
  <si>
    <t>STUDENT ACTIVITY FEE</t>
  </si>
  <si>
    <t>ATHLETIC FEE</t>
  </si>
  <si>
    <t>TECHNOLOGY FEE</t>
  </si>
  <si>
    <t>GRADUATE FEES</t>
  </si>
  <si>
    <t xml:space="preserve">REGIMENT FEES </t>
  </si>
  <si>
    <t>BARBER FEE - Male Only</t>
  </si>
  <si>
    <t>DRUG TESTING FEE</t>
  </si>
  <si>
    <r>
      <t>INDOCTRINATION FEES - FALL -</t>
    </r>
    <r>
      <rPr>
        <b/>
        <sz val="10"/>
        <color rgb="FFFF0000"/>
        <rFont val="Arial"/>
        <family val="2"/>
      </rPr>
      <t xml:space="preserve"> NON REFUNDABLE</t>
    </r>
  </si>
  <si>
    <t>FALL INDOC ROOM (SHIP)</t>
  </si>
  <si>
    <t>FALL INDOC MEAL</t>
  </si>
  <si>
    <t>FALL INDOC INSURANCE</t>
  </si>
  <si>
    <t>FALL INDOC BARBER (Male Only)</t>
  </si>
  <si>
    <t>ORIENTATION FEE- NON REFUNDABLE</t>
  </si>
  <si>
    <t xml:space="preserve"> ORIENTATION FEE- All Undergraduate Students </t>
  </si>
  <si>
    <t xml:space="preserve"> ORIENTATION FEE- All Civilian Undergraduate Students </t>
  </si>
  <si>
    <t>GENERAL BIOLOGY</t>
  </si>
  <si>
    <t>BIO 201 L</t>
  </si>
  <si>
    <t>INVERTEBRATE ZOOLOGY</t>
  </si>
  <si>
    <t>BIO 320 L</t>
  </si>
  <si>
    <t>GENEREAL BIOLOGY II</t>
  </si>
  <si>
    <t>ECOTOXICOLOGY</t>
  </si>
  <si>
    <t>GENERAL CHEMISTRY I LABORATORY</t>
  </si>
  <si>
    <t>CHEM 122</t>
  </si>
  <si>
    <t>GENERAL CHEMISTRY II LABORATORY</t>
  </si>
  <si>
    <t>CHEM 124</t>
  </si>
  <si>
    <t>ORGANIC CHEMISTRY LABORATORY</t>
  </si>
  <si>
    <t>CHEM 222</t>
  </si>
  <si>
    <t xml:space="preserve">COMPUTER LABORATORY </t>
  </si>
  <si>
    <t>CS 101</t>
  </si>
  <si>
    <t>REMOTE SENSING</t>
  </si>
  <si>
    <t>FIELD METHODS IN ENVIRONMENTAL SCIENCE</t>
  </si>
  <si>
    <t xml:space="preserve">ENGINEERING GRAPHICS </t>
  </si>
  <si>
    <t>ENGR 100</t>
  </si>
  <si>
    <t xml:space="preserve">STRENGTH OF MATERIALS LAB </t>
  </si>
  <si>
    <t>ENGR 348</t>
  </si>
  <si>
    <t xml:space="preserve">TRANSPORT PROCESSES LABORATORY </t>
  </si>
  <si>
    <t>ENGR 349</t>
  </si>
  <si>
    <t xml:space="preserve">MARINE ENGINEERING DESIGN I </t>
  </si>
  <si>
    <t>ENGR 354 L</t>
  </si>
  <si>
    <t xml:space="preserve">ELECTRICAL ENGINEERING II </t>
  </si>
  <si>
    <t>ENGR 380 L</t>
  </si>
  <si>
    <t>ELECTRONICS II</t>
  </si>
  <si>
    <t>ENGR 388 L</t>
  </si>
  <si>
    <t>COMPUTERIZED CONTROL SYSTEMS</t>
  </si>
  <si>
    <t>ENGR 428 L</t>
  </si>
  <si>
    <t xml:space="preserve">MARINE ENGINEERING DESIGN III </t>
  </si>
  <si>
    <t>ENGR 450 L</t>
  </si>
  <si>
    <t xml:space="preserve">DIGITAL CONTROLS </t>
  </si>
  <si>
    <t>ENGR 452 L</t>
  </si>
  <si>
    <t xml:space="preserve">POWER BOAT PRINCIPLES AND DESIGN </t>
  </si>
  <si>
    <t>ENGR 476 L</t>
  </si>
  <si>
    <t xml:space="preserve">ELECTRICAL DESIGN II </t>
  </si>
  <si>
    <t>ENGR 489 L</t>
  </si>
  <si>
    <t xml:space="preserve">MANUFACTURING PROCESSES I </t>
  </si>
  <si>
    <t>ENGR 503 L</t>
  </si>
  <si>
    <t>MANUFACTURING PROCESSES II</t>
  </si>
  <si>
    <t>ENGR 504 L</t>
  </si>
  <si>
    <t>INTRODUCTION TO SHIP SYSTEMS</t>
  </si>
  <si>
    <t>ENGR 540 L</t>
  </si>
  <si>
    <t xml:space="preserve">DDE II (DESIGNATED DUTY ENGINEER) </t>
  </si>
  <si>
    <t>ENGR 562 L</t>
  </si>
  <si>
    <t>METEOROLOGY FOR MARINERS</t>
  </si>
  <si>
    <t>METE 201 L</t>
  </si>
  <si>
    <t>MARINE CLIMATOLOGY</t>
  </si>
  <si>
    <t>METE 411 L</t>
  </si>
  <si>
    <t>SYNOPTIC METEOROLOGY</t>
  </si>
  <si>
    <t xml:space="preserve">MARINE CARGO OPERATIONS </t>
  </si>
  <si>
    <t>MT 322 L</t>
  </si>
  <si>
    <t>MARITIME COMMUNICATIONS LAB</t>
  </si>
  <si>
    <t>MT 426 L</t>
  </si>
  <si>
    <t>MARITIME COMMUNICATIONS (FCC LICENSE FEE)</t>
  </si>
  <si>
    <t>INTRODUCTION TO VESSEL OPERATION AND SEAMANSHIP</t>
  </si>
  <si>
    <t>NAUT 102</t>
  </si>
  <si>
    <t>NAUTICAL OPERATIONS: SAFETY</t>
  </si>
  <si>
    <t>COLLISION AVOIDANCE</t>
  </si>
  <si>
    <t>NAUT 315</t>
  </si>
  <si>
    <t>BRIDGE RESOURCE MANAGEMENT (UNLIMITED LICENSE)</t>
  </si>
  <si>
    <t>NAUT 416 L</t>
  </si>
  <si>
    <t>PILOTING &amp; SHIP HANDLING</t>
  </si>
  <si>
    <t>NAUT 420</t>
  </si>
  <si>
    <t>FAST RESCUE BOAT OPERATIONS &amp; SMALL BOAT HANDLING</t>
  </si>
  <si>
    <t>NAUT 476</t>
  </si>
  <si>
    <t xml:space="preserve">ELECTRONIC NAVIGATION AND VOYAGE PLANNING </t>
  </si>
  <si>
    <t>NAVG 312</t>
  </si>
  <si>
    <t>MARINE BIOGEOCHEMISTRY LAB</t>
  </si>
  <si>
    <t>OCEA 416</t>
  </si>
  <si>
    <t>GENERAL OCEANOGRAPHY LAB</t>
  </si>
  <si>
    <t>OCEA 102</t>
  </si>
  <si>
    <t>WATER SAFETY AND SURVIVAL FOR MARINERS</t>
  </si>
  <si>
    <t>SAILING (CERTIFICATION US SAILING BASIC KEELBOAT)</t>
  </si>
  <si>
    <t>PE 219</t>
  </si>
  <si>
    <t>SAFE POWERBOAT HANDLING (SAFETY CERTIFICATION)</t>
  </si>
  <si>
    <t>PE 220</t>
  </si>
  <si>
    <t>KAYAKING</t>
  </si>
  <si>
    <t>PE 260</t>
  </si>
  <si>
    <t>ENGINEERING PHYSICS I</t>
  </si>
  <si>
    <t>PHYS 104</t>
  </si>
  <si>
    <t>ENGINEERING PHYSICS LAB</t>
  </si>
  <si>
    <t>PHYS 202</t>
  </si>
  <si>
    <t>ENGINEERING PHYSICS II</t>
  </si>
  <si>
    <t>PHYS 203</t>
  </si>
  <si>
    <t xml:space="preserve">PHYS 213 </t>
  </si>
  <si>
    <t>GENERAL PHYSICS II LAB</t>
  </si>
  <si>
    <t xml:space="preserve">PHYS 216 </t>
  </si>
  <si>
    <t>STCW BASIC TRAINING</t>
  </si>
  <si>
    <t>PS 112 L</t>
  </si>
  <si>
    <t>PRIMER OF TOWING</t>
  </si>
  <si>
    <t>PS 120</t>
  </si>
  <si>
    <t>MISCELLANEOUS CHARGES</t>
  </si>
  <si>
    <t>LATE REGISTRATION FEE</t>
  </si>
  <si>
    <t>ID CARD REPLACEMENT FEE</t>
  </si>
  <si>
    <t>RETURNED CHECK FEE</t>
  </si>
  <si>
    <t>ADD/DROP COURSE FEE</t>
  </si>
  <si>
    <t xml:space="preserve">PARKING FINE                                   </t>
  </si>
  <si>
    <t>PARKING BOOT REMOVAL FEE</t>
  </si>
  <si>
    <t>TOWING CHARGES</t>
  </si>
  <si>
    <t xml:space="preserve">ROOM KEY REPLACEMENT </t>
  </si>
  <si>
    <t>DIPLOMAS</t>
  </si>
  <si>
    <t>GRADUATION FEE</t>
  </si>
  <si>
    <t>TUITION-IN STATE UNDERGRAD F/T*</t>
  </si>
  <si>
    <t>TUITION-IN REGION RETURNING UNDERGRAD F/T**</t>
  </si>
  <si>
    <t>PER CREDIT</t>
  </si>
  <si>
    <t>TUITION-IN STATE GRAD F/T*</t>
  </si>
  <si>
    <t>TUITION-IN REGION RETURNING GRAD F/T**</t>
  </si>
  <si>
    <t xml:space="preserve">PER CREDIT </t>
  </si>
  <si>
    <t>WELLNESS FEE</t>
  </si>
  <si>
    <t>TOTAL INDOC FEES</t>
  </si>
  <si>
    <t>TOTAL UNDERGRADUATE FEES</t>
  </si>
  <si>
    <t>TOTAL GRADUATE FEES</t>
  </si>
  <si>
    <t>UNDERGRADUATE</t>
  </si>
  <si>
    <t>GRADUATE</t>
  </si>
  <si>
    <t>ONE TIME</t>
  </si>
  <si>
    <t>LAB/COURSE FEES</t>
  </si>
  <si>
    <t>BIO 202 L</t>
  </si>
  <si>
    <t>BIO 420 L</t>
  </si>
  <si>
    <t>ES 101 L</t>
  </si>
  <si>
    <t>ES 305 L</t>
  </si>
  <si>
    <t>ES 451 L</t>
  </si>
  <si>
    <t>INTRODUCTION TO ENVIRONMENTAL SCIENCE</t>
  </si>
  <si>
    <t xml:space="preserve"> STCW CERTIFICATION APPLICATION FEE</t>
  </si>
  <si>
    <t>LATE PAYMENT FEE</t>
  </si>
  <si>
    <t>TRANSCRIPT FEE</t>
  </si>
  <si>
    <t>NAUTICAL OPERATIONS: SAFETY - ADVANCED FIRE FIGHTING</t>
  </si>
  <si>
    <t>STCW BASIC TRAINING - BASIC FIRE FIGHTING</t>
  </si>
  <si>
    <t>TUITION-IN REGION NEW UNDERGRAD F/T***  ****</t>
  </si>
  <si>
    <t>TUITION-IN REGION NEW GRAD F/T***  ****</t>
  </si>
  <si>
    <t>MEAL PLAN A-RESIDENTIAL STUDENTS</t>
  </si>
  <si>
    <t>MEAL PLAN B-RESIDENTIAL STUDENTS</t>
  </si>
  <si>
    <t>MEAL PLAN C-COMMUTER STUDENTS</t>
  </si>
  <si>
    <t>MEAL PLAN D-COMMUTER STUDENTS</t>
  </si>
  <si>
    <t>DOMESTIC HEALTH INSURANCE (ANNUAL)</t>
  </si>
  <si>
    <t>DOMESTIC HEALTH INSURANCE (SPRING ENTRANCE)</t>
  </si>
  <si>
    <t>PARKING PASS RESIDENT</t>
  </si>
  <si>
    <t>PARKING PASS COMMUTER</t>
  </si>
  <si>
    <t xml:space="preserve"> STCW CERTIFICATION FEE </t>
  </si>
  <si>
    <t>$        40 and up</t>
  </si>
  <si>
    <t>$             30 - 50</t>
  </si>
  <si>
    <t xml:space="preserve"> TROPICAL CYCLONES</t>
  </si>
  <si>
    <t xml:space="preserve"> WEATHER FORECASTING</t>
  </si>
  <si>
    <t xml:space="preserve"> METE 402 L</t>
  </si>
  <si>
    <t xml:space="preserve"> METE 422 L</t>
  </si>
  <si>
    <t xml:space="preserve"> PER OCCURRENCE</t>
  </si>
  <si>
    <t xml:space="preserve"> COURSE NUMBER</t>
  </si>
  <si>
    <t xml:space="preserve">  PER OCCURRENCE</t>
  </si>
  <si>
    <t>BRIDGE RESOURCE MANAGEMENT (LIMITED LICENSE)</t>
  </si>
  <si>
    <t>PS 103</t>
  </si>
  <si>
    <t>METE 350 L</t>
  </si>
  <si>
    <t xml:space="preserve">NAUT 308 </t>
  </si>
  <si>
    <t>GENERAL PHYSICS I LAB</t>
  </si>
  <si>
    <t>PS 414</t>
  </si>
  <si>
    <t>DESCRIPTION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</si>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</sst>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9" tint="0.39997558519241921"/>
      <name val="Arial"/>
      <family val="2"/>
    </font>
    <font>
      <sz val="9"/>
      <color theme="9" tint="0.39997558519241921"/>
      <name val="Arial"/>
      <family val="2"/>
    </font>
    <font>
      <b/>
      <sz val="10"/>
      <color theme="9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43" fontId="3" fillId="0" borderId="0" xfId="1" applyFont="1" applyFill="1"/>
    <xf numFmtId="43" fontId="4" fillId="0" borderId="0" xfId="1" applyFont="1" applyFill="1" applyAlignment="1"/>
    <xf numFmtId="43" fontId="4" fillId="0" borderId="0" xfId="1" applyFont="1" applyFill="1" applyAlignment="1">
      <alignment horizontal="center"/>
    </xf>
    <xf numFmtId="43" fontId="3" fillId="0" borderId="0" xfId="1" applyFont="1" applyFill="1" applyAlignment="1">
      <alignment horizontal="center"/>
    </xf>
    <xf numFmtId="43" fontId="6" fillId="0" borderId="0" xfId="1" applyFont="1" applyFill="1"/>
    <xf numFmtId="43" fontId="6" fillId="0" borderId="0" xfId="1" applyFont="1" applyFill="1" applyAlignment="1">
      <alignment horizontal="center"/>
    </xf>
    <xf numFmtId="43" fontId="2" fillId="0" borderId="0" xfId="1" applyFont="1" applyFill="1"/>
    <xf numFmtId="43" fontId="6" fillId="0" borderId="1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44" fontId="2" fillId="0" borderId="0" xfId="2" applyFont="1" applyFill="1" applyAlignment="1"/>
    <xf numFmtId="43" fontId="2" fillId="0" borderId="0" xfId="1" applyFont="1" applyFill="1" applyAlignment="1"/>
    <xf numFmtId="44" fontId="2" fillId="0" borderId="0" xfId="2" applyFont="1" applyFill="1" applyBorder="1" applyAlignment="1"/>
    <xf numFmtId="43" fontId="2" fillId="0" borderId="0" xfId="1" applyFont="1" applyFill="1" applyAlignment="1">
      <alignment horizontal="center"/>
    </xf>
    <xf numFmtId="43" fontId="6" fillId="2" borderId="0" xfId="1" applyFont="1" applyFill="1"/>
    <xf numFmtId="44" fontId="6" fillId="0" borderId="0" xfId="2" applyFont="1" applyFill="1" applyAlignment="1"/>
    <xf numFmtId="43" fontId="7" fillId="0" borderId="0" xfId="1" applyFont="1" applyFill="1" applyAlignment="1">
      <alignment horizontal="center"/>
    </xf>
    <xf numFmtId="43" fontId="4" fillId="0" borderId="0" xfId="1" applyFont="1" applyFill="1"/>
    <xf numFmtId="0" fontId="2" fillId="0" borderId="0" xfId="3" applyNumberFormat="1" applyFont="1" applyFill="1" applyAlignment="1">
      <alignment horizontal="left"/>
    </xf>
    <xf numFmtId="43" fontId="2" fillId="0" borderId="0" xfId="1" applyFont="1" applyFill="1" applyAlignment="1">
      <alignment horizontal="left"/>
    </xf>
    <xf numFmtId="44" fontId="3" fillId="0" borderId="0" xfId="2" applyFont="1" applyFill="1" applyAlignment="1"/>
    <xf numFmtId="43" fontId="4" fillId="0" borderId="0" xfId="1" applyFont="1" applyFill="1" applyAlignment="1">
      <alignment horizontal="left"/>
    </xf>
    <xf numFmtId="43" fontId="2" fillId="0" borderId="0" xfId="1" applyFont="1" applyFill="1" applyBorder="1"/>
    <xf numFmtId="43" fontId="2" fillId="0" borderId="0" xfId="1" applyFont="1" applyFill="1" applyBorder="1" applyAlignment="1">
      <alignment horizontal="center"/>
    </xf>
    <xf numFmtId="43" fontId="2" fillId="0" borderId="0" xfId="3" applyNumberFormat="1" applyFont="1" applyFill="1"/>
    <xf numFmtId="43" fontId="2" fillId="0" borderId="0" xfId="1" applyNumberFormat="1" applyFont="1" applyFill="1"/>
    <xf numFmtId="44" fontId="4" fillId="0" borderId="0" xfId="2" applyFont="1" applyFill="1" applyAlignment="1"/>
    <xf numFmtId="44" fontId="4" fillId="0" borderId="0" xfId="2" applyFont="1" applyFill="1" applyBorder="1" applyAlignment="1"/>
    <xf numFmtId="43" fontId="3" fillId="0" borderId="0" xfId="1" applyFont="1" applyFill="1" applyAlignment="1">
      <alignment horizontal="left"/>
    </xf>
    <xf numFmtId="44" fontId="2" fillId="0" borderId="2" xfId="2" applyFont="1" applyFill="1" applyBorder="1" applyAlignment="1"/>
    <xf numFmtId="44" fontId="4" fillId="0" borderId="2" xfId="2" applyFont="1" applyFill="1" applyBorder="1" applyAlignment="1"/>
    <xf numFmtId="44" fontId="4" fillId="0" borderId="3" xfId="2" applyFont="1" applyFill="1" applyBorder="1" applyAlignment="1"/>
    <xf numFmtId="44" fontId="4" fillId="0" borderId="0" xfId="2" applyNumberFormat="1" applyFont="1" applyFill="1" applyAlignment="1"/>
    <xf numFmtId="43" fontId="5" fillId="0" borderId="0" xfId="1" applyFont="1" applyFill="1" applyAlignment="1">
      <alignment horizontal="left"/>
    </xf>
    <xf numFmtId="43" fontId="4" fillId="0" borderId="1" xfId="1" applyFont="1" applyFill="1" applyBorder="1" applyAlignment="1">
      <alignment horizontal="left"/>
    </xf>
    <xf numFmtId="43" fontId="2" fillId="0" borderId="0" xfId="1" applyFont="1" applyFill="1" applyAlignment="1">
      <alignment horizontal="left" indent="1"/>
    </xf>
    <xf numFmtId="43" fontId="4" fillId="0" borderId="0" xfId="1" applyFont="1" applyFill="1" applyAlignment="1">
      <alignment horizontal="left" indent="1"/>
    </xf>
    <xf numFmtId="0" fontId="2" fillId="0" borderId="0" xfId="3" applyNumberFormat="1" applyFont="1" applyFill="1" applyAlignment="1">
      <alignment horizontal="left" indent="1"/>
    </xf>
    <xf numFmtId="0" fontId="2" fillId="0" borderId="0" xfId="4" applyNumberFormat="1" applyFont="1" applyFill="1" applyAlignment="1">
      <alignment horizontal="left" indent="1"/>
    </xf>
    <xf numFmtId="0" fontId="2" fillId="0" borderId="0" xfId="1" applyNumberFormat="1" applyFont="1" applyFill="1" applyAlignment="1">
      <alignment horizontal="left" indent="1"/>
    </xf>
    <xf numFmtId="43" fontId="2" fillId="0" borderId="0" xfId="1" applyFont="1" applyFill="1" applyAlignment="1">
      <alignment horizontal="left" readingOrder="1"/>
    </xf>
    <xf numFmtId="43" fontId="4" fillId="0" borderId="0" xfId="1" applyFont="1" applyFill="1" applyAlignment="1">
      <alignment horizontal="left" indent="1" readingOrder="1"/>
    </xf>
    <xf numFmtId="43" fontId="2" fillId="0" borderId="0" xfId="1" applyFont="1" applyFill="1" applyAlignment="1">
      <alignment horizontal="left" indent="1" readingOrder="1"/>
    </xf>
    <xf numFmtId="0" fontId="2" fillId="0" borderId="0" xfId="3" applyNumberFormat="1" applyFont="1" applyFill="1" applyAlignment="1">
      <alignment horizontal="left" indent="1" readingOrder="1"/>
    </xf>
    <xf numFmtId="0" fontId="9" fillId="0" borderId="0" xfId="0" applyFont="1" applyFill="1" applyAlignment="1">
      <alignment horizontal="left" indent="1" readingOrder="1"/>
    </xf>
    <xf numFmtId="0" fontId="2" fillId="0" borderId="0" xfId="1" applyNumberFormat="1" applyFont="1" applyFill="1" applyAlignment="1">
      <alignment horizontal="left" indent="1" readingOrder="1"/>
    </xf>
    <xf numFmtId="43" fontId="4" fillId="0" borderId="0" xfId="1" applyFont="1" applyFill="1" applyBorder="1" applyAlignment="1">
      <alignment horizontal="left" indent="1"/>
    </xf>
    <xf numFmtId="43" fontId="4" fillId="0" borderId="2" xfId="1" applyFont="1" applyFill="1" applyBorder="1" applyAlignment="1">
      <alignment horizontal="left" indent="1" readingOrder="1"/>
    </xf>
    <xf numFmtId="43" fontId="4" fillId="0" borderId="2" xfId="1" applyFont="1" applyFill="1" applyBorder="1" applyAlignment="1">
      <alignment horizontal="left"/>
    </xf>
    <xf numFmtId="43" fontId="4" fillId="0" borderId="2" xfId="1" applyFont="1" applyFill="1" applyBorder="1"/>
    <xf numFmtId="43" fontId="4" fillId="0" borderId="2" xfId="1" applyFont="1" applyFill="1" applyBorder="1" applyAlignment="1">
      <alignment horizontal="center"/>
    </xf>
    <xf numFmtId="43" fontId="2" fillId="0" borderId="2" xfId="1" applyFont="1" applyFill="1" applyBorder="1"/>
    <xf numFmtId="0" fontId="10" fillId="3" borderId="0" xfId="3" applyNumberFormat="1" applyFont="1" applyFill="1" applyAlignment="1">
      <alignment horizontal="left" indent="1" readingOrder="1"/>
    </xf>
    <xf numFmtId="0" fontId="10" fillId="3" borderId="0" xfId="3" applyNumberFormat="1" applyFont="1" applyFill="1" applyAlignment="1">
      <alignment horizontal="left"/>
    </xf>
    <xf numFmtId="43" fontId="10" fillId="3" borderId="0" xfId="1" applyFont="1" applyFill="1"/>
    <xf numFmtId="43" fontId="10" fillId="3" borderId="0" xfId="1" applyFont="1" applyFill="1" applyAlignment="1">
      <alignment horizontal="center"/>
    </xf>
    <xf numFmtId="43" fontId="11" fillId="3" borderId="0" xfId="1" applyFont="1" applyFill="1"/>
    <xf numFmtId="44" fontId="10" fillId="3" borderId="0" xfId="2" applyFont="1" applyFill="1" applyAlignment="1"/>
    <xf numFmtId="44" fontId="12" fillId="3" borderId="0" xfId="2" applyFont="1" applyFill="1" applyAlignment="1"/>
    <xf numFmtId="43" fontId="10" fillId="3" borderId="0" xfId="1" applyFont="1" applyFill="1" applyAlignment="1">
      <alignment horizontal="left" indent="1" readingOrder="1"/>
    </xf>
    <xf numFmtId="43" fontId="12" fillId="3" borderId="0" xfId="1" applyFont="1" applyFill="1" applyAlignment="1">
      <alignment horizontal="left" indent="1"/>
    </xf>
    <xf numFmtId="43" fontId="12" fillId="3" borderId="0" xfId="1" applyFont="1" applyFill="1"/>
    <xf numFmtId="43" fontId="12" fillId="3" borderId="0" xfId="1" applyFont="1" applyFill="1" applyAlignment="1">
      <alignment horizontal="center"/>
    </xf>
    <xf numFmtId="44" fontId="10" fillId="3" borderId="0" xfId="2" applyFont="1" applyFill="1" applyBorder="1" applyAlignment="1"/>
  </cellXfs>
  <cellStyles count="5">
    <cellStyle name="Comma" xfId="1" builtinId="3"/>
    <cellStyle name="Comma 2 2" xfId="3"/>
    <cellStyle name="Currency" xfId="2" builtinId="4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163</xdr:row>
      <xdr:rowOff>28576</xdr:rowOff>
    </xdr:from>
    <xdr:to>
      <xdr:col>15</xdr:col>
      <xdr:colOff>0</xdr:colOff>
      <xdr:row>172</xdr:row>
      <xdr:rowOff>57150</xdr:rowOff>
    </xdr:to>
    <xdr:sp macro="" textlink="">
      <xdr:nvSpPr>
        <xdr:cNvPr id="2" name="TextBox 1"/>
        <xdr:cNvSpPr txBox="1"/>
      </xdr:nvSpPr>
      <xdr:spPr>
        <a:xfrm>
          <a:off x="47626" y="26422351"/>
          <a:ext cx="10601324" cy="1485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*    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State rates apply to eligible veterans and their dependents.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>
              <a:effectLst/>
            </a:rPr>
            <a:t>**    Students who started at Maritime prior to Fall 2010.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>
              <a:effectLst/>
            </a:rPr>
            <a:t>***  Students who started at Maritime in</a:t>
          </a:r>
          <a:r>
            <a:rPr lang="en-US" baseline="0">
              <a:effectLst/>
            </a:rPr>
            <a:t> the Fall of 2010 and after.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****In Region rates apply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students whose residency is in Alabama, Connecticut, Delaware, Florida, Georgia, Louisiana, Maryland, Mississippi, New Jersey, North Carolina, Pennsylvania, Rhode Island, South Carolina, Virginia and Washington, DC.</a:t>
          </a:r>
          <a:endParaRPr lang="en-U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baseline="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5"/>
  <sheetViews>
    <sheetView tabSelected="1" zoomScaleNormal="100" workbookViewId="0">
      <pane ySplit="3" topLeftCell="A142" activePane="bottomLeft" state="frozen"/>
      <selection pane="bottomLeft" activeCell="I53" sqref="I53"/>
    </sheetView>
  </sheetViews>
  <sheetFormatPr defaultRowHeight="12" x14ac:dyDescent="0.2"/>
  <cols>
    <col min="1" max="1" width="58.140625" style="29" customWidth="1"/>
    <col min="2" max="2" width="20" style="29" customWidth="1"/>
    <col min="3" max="3" width="46.7109375" style="1" hidden="1" customWidth="1"/>
    <col min="4" max="4" width="8" style="4" bestFit="1" customWidth="1"/>
    <col min="5" max="5" width="11.28515625" style="1" bestFit="1" customWidth="1"/>
    <col min="6" max="6" width="3.7109375" style="1" customWidth="1"/>
    <col min="7" max="7" width="11.28515625" style="1" bestFit="1" customWidth="1"/>
    <col min="8" max="8" width="3.7109375" style="1" customWidth="1"/>
    <col min="9" max="9" width="10.28515625" style="1" bestFit="1" customWidth="1"/>
    <col min="10" max="10" width="16.140625" style="1" customWidth="1"/>
    <col min="11" max="13" width="10.28515625" style="1" hidden="1" customWidth="1"/>
    <col min="14" max="14" width="9.85546875" style="1" hidden="1" customWidth="1"/>
    <col min="15" max="18" width="9.140625" style="1"/>
    <col min="19" max="19" width="9.5703125" style="1" bestFit="1" customWidth="1"/>
    <col min="20" max="16384" width="9.140625" style="1"/>
  </cols>
  <sheetData>
    <row r="1" spans="1:14" x14ac:dyDescent="0.2">
      <c r="A1" s="34"/>
      <c r="B1" s="34"/>
    </row>
    <row r="2" spans="1:14" s="7" customFormat="1" ht="12.75" x14ac:dyDescent="0.2">
      <c r="A2" s="22" t="s">
        <v>195</v>
      </c>
      <c r="B2" s="22" t="s">
        <v>0</v>
      </c>
      <c r="C2" s="5" t="s">
        <v>1</v>
      </c>
      <c r="D2" s="6"/>
      <c r="E2" s="3" t="s">
        <v>2</v>
      </c>
      <c r="F2" s="3"/>
      <c r="G2" s="3" t="s">
        <v>3</v>
      </c>
      <c r="H2" s="3"/>
      <c r="I2" s="3" t="s">
        <v>4</v>
      </c>
      <c r="J2" s="3" t="s">
        <v>5</v>
      </c>
      <c r="K2" s="7" t="s">
        <v>6</v>
      </c>
      <c r="L2" s="7" t="s">
        <v>7</v>
      </c>
      <c r="M2" s="7" t="s">
        <v>8</v>
      </c>
      <c r="N2" s="7" t="s">
        <v>9</v>
      </c>
    </row>
    <row r="3" spans="1:14" s="10" customFormat="1" ht="13.5" thickBot="1" x14ac:dyDescent="0.25">
      <c r="A3" s="35"/>
      <c r="B3" s="35"/>
      <c r="C3" s="8"/>
      <c r="D3" s="8"/>
      <c r="E3" s="9">
        <v>2016</v>
      </c>
      <c r="F3" s="9"/>
      <c r="G3" s="9">
        <v>2017</v>
      </c>
      <c r="H3" s="9"/>
      <c r="I3" s="9">
        <v>2017</v>
      </c>
      <c r="J3" s="9" t="s">
        <v>10</v>
      </c>
    </row>
    <row r="4" spans="1:14" s="3" customFormat="1" ht="12.75" x14ac:dyDescent="0.2">
      <c r="A4" s="42" t="s">
        <v>154</v>
      </c>
      <c r="B4" s="47"/>
      <c r="C4" s="6"/>
      <c r="D4" s="6"/>
      <c r="E4" s="11"/>
      <c r="F4" s="11"/>
      <c r="G4" s="11"/>
      <c r="H4" s="11"/>
      <c r="I4" s="11"/>
      <c r="J4" s="11"/>
    </row>
    <row r="5" spans="1:14" s="3" customFormat="1" ht="12.75" x14ac:dyDescent="0.2">
      <c r="A5" s="43" t="s">
        <v>144</v>
      </c>
      <c r="B5" s="36" t="s">
        <v>11</v>
      </c>
      <c r="C5" s="6">
        <v>3085</v>
      </c>
      <c r="D5" s="6"/>
      <c r="E5" s="13">
        <f>6470/2</f>
        <v>3235</v>
      </c>
      <c r="F5" s="11"/>
      <c r="G5" s="11">
        <f t="shared" ref="G5:G12" si="0">E5</f>
        <v>3235</v>
      </c>
      <c r="H5" s="11"/>
      <c r="I5" s="11"/>
      <c r="J5" s="27">
        <f>E5+G5</f>
        <v>6470</v>
      </c>
      <c r="K5" s="3">
        <v>6170</v>
      </c>
      <c r="L5" s="3">
        <v>6470</v>
      </c>
      <c r="N5" s="3">
        <f>L5-J5</f>
        <v>0</v>
      </c>
    </row>
    <row r="6" spans="1:14" s="3" customFormat="1" ht="12.75" x14ac:dyDescent="0.2">
      <c r="A6" s="43"/>
      <c r="B6" s="36" t="s">
        <v>146</v>
      </c>
      <c r="C6" s="6">
        <v>257</v>
      </c>
      <c r="D6" s="6"/>
      <c r="E6" s="13">
        <v>270</v>
      </c>
      <c r="F6" s="11"/>
      <c r="G6" s="11">
        <f t="shared" si="0"/>
        <v>270</v>
      </c>
      <c r="H6" s="11"/>
      <c r="I6" s="11">
        <f>E6</f>
        <v>270</v>
      </c>
      <c r="J6" s="27"/>
      <c r="N6" s="3">
        <f t="shared" ref="N6:N53" si="1">L6-J6</f>
        <v>0</v>
      </c>
    </row>
    <row r="7" spans="1:14" s="3" customFormat="1" ht="12.75" x14ac:dyDescent="0.2">
      <c r="A7" s="43" t="s">
        <v>145</v>
      </c>
      <c r="B7" s="36" t="s">
        <v>11</v>
      </c>
      <c r="C7" s="6">
        <v>3860</v>
      </c>
      <c r="D7" s="6"/>
      <c r="E7" s="13">
        <f>8090/2</f>
        <v>4045</v>
      </c>
      <c r="F7" s="11"/>
      <c r="G7" s="11">
        <f t="shared" si="0"/>
        <v>4045</v>
      </c>
      <c r="H7" s="11"/>
      <c r="I7" s="11"/>
      <c r="J7" s="27">
        <f>E7+G7</f>
        <v>8090</v>
      </c>
      <c r="K7" s="3">
        <v>7720</v>
      </c>
      <c r="L7" s="3">
        <v>8090</v>
      </c>
      <c r="N7" s="3">
        <f t="shared" si="1"/>
        <v>0</v>
      </c>
    </row>
    <row r="8" spans="1:14" s="3" customFormat="1" ht="12.75" x14ac:dyDescent="0.2">
      <c r="A8" s="43"/>
      <c r="B8" s="36" t="s">
        <v>146</v>
      </c>
      <c r="C8" s="6">
        <v>321</v>
      </c>
      <c r="D8" s="6"/>
      <c r="E8" s="13">
        <v>337</v>
      </c>
      <c r="F8" s="11"/>
      <c r="G8" s="11">
        <f t="shared" si="0"/>
        <v>337</v>
      </c>
      <c r="H8" s="11"/>
      <c r="I8" s="11">
        <f>G8</f>
        <v>337</v>
      </c>
      <c r="J8" s="27"/>
      <c r="N8" s="3">
        <f t="shared" si="1"/>
        <v>0</v>
      </c>
    </row>
    <row r="9" spans="1:14" s="7" customFormat="1" ht="12.75" x14ac:dyDescent="0.2">
      <c r="A9" s="43" t="s">
        <v>169</v>
      </c>
      <c r="B9" s="36" t="s">
        <v>11</v>
      </c>
      <c r="C9" s="6">
        <v>4630</v>
      </c>
      <c r="D9" s="6"/>
      <c r="E9" s="13">
        <f>9710/2</f>
        <v>4855</v>
      </c>
      <c r="F9" s="11"/>
      <c r="G9" s="11">
        <f t="shared" si="0"/>
        <v>4855</v>
      </c>
      <c r="H9" s="11"/>
      <c r="I9" s="11"/>
      <c r="J9" s="27">
        <f>E9+G9</f>
        <v>9710</v>
      </c>
      <c r="K9" s="7">
        <v>9260</v>
      </c>
      <c r="L9" s="7">
        <v>9710</v>
      </c>
      <c r="N9" s="3">
        <f t="shared" si="1"/>
        <v>0</v>
      </c>
    </row>
    <row r="10" spans="1:14" s="7" customFormat="1" ht="12.75" x14ac:dyDescent="0.2">
      <c r="A10" s="43"/>
      <c r="B10" s="36" t="s">
        <v>146</v>
      </c>
      <c r="C10" s="6">
        <v>386</v>
      </c>
      <c r="D10" s="6"/>
      <c r="E10" s="13">
        <v>405</v>
      </c>
      <c r="F10" s="11"/>
      <c r="G10" s="11">
        <f t="shared" si="0"/>
        <v>405</v>
      </c>
      <c r="H10" s="11"/>
      <c r="I10" s="11">
        <f>G10</f>
        <v>405</v>
      </c>
      <c r="J10" s="27"/>
      <c r="N10" s="3">
        <f t="shared" si="1"/>
        <v>0</v>
      </c>
    </row>
    <row r="11" spans="1:14" s="7" customFormat="1" ht="12.75" x14ac:dyDescent="0.2">
      <c r="A11" s="43" t="s">
        <v>12</v>
      </c>
      <c r="B11" s="36" t="s">
        <v>11</v>
      </c>
      <c r="C11" s="5">
        <v>7910</v>
      </c>
      <c r="D11" s="6"/>
      <c r="E11" s="13">
        <f>16320/2</f>
        <v>8160</v>
      </c>
      <c r="F11" s="11"/>
      <c r="G11" s="11">
        <f t="shared" si="0"/>
        <v>8160</v>
      </c>
      <c r="H11" s="11"/>
      <c r="I11" s="11"/>
      <c r="J11" s="27">
        <f>E11+G11</f>
        <v>16320</v>
      </c>
      <c r="K11" s="7">
        <v>15820</v>
      </c>
      <c r="L11" s="7">
        <v>16320</v>
      </c>
      <c r="N11" s="3">
        <f t="shared" si="1"/>
        <v>0</v>
      </c>
    </row>
    <row r="12" spans="1:14" s="7" customFormat="1" ht="12.75" x14ac:dyDescent="0.2">
      <c r="A12" s="43"/>
      <c r="B12" s="36" t="s">
        <v>146</v>
      </c>
      <c r="C12" s="5">
        <v>659</v>
      </c>
      <c r="D12" s="6"/>
      <c r="E12" s="13">
        <f>E11/12</f>
        <v>680</v>
      </c>
      <c r="F12" s="11"/>
      <c r="G12" s="11">
        <f t="shared" si="0"/>
        <v>680</v>
      </c>
      <c r="H12" s="11"/>
      <c r="I12" s="11">
        <f>G12</f>
        <v>680</v>
      </c>
      <c r="J12" s="27"/>
      <c r="N12" s="3">
        <f t="shared" si="1"/>
        <v>0</v>
      </c>
    </row>
    <row r="13" spans="1:14" s="3" customFormat="1" ht="12.75" x14ac:dyDescent="0.2">
      <c r="A13" s="42" t="s">
        <v>155</v>
      </c>
      <c r="B13" s="36"/>
      <c r="C13" s="12"/>
      <c r="D13" s="12"/>
      <c r="E13" s="12"/>
      <c r="F13" s="12"/>
      <c r="G13" s="12"/>
      <c r="H13" s="12"/>
      <c r="I13" s="12"/>
      <c r="J13" s="2"/>
      <c r="K13" s="12"/>
      <c r="N13" s="3">
        <f t="shared" si="1"/>
        <v>0</v>
      </c>
    </row>
    <row r="14" spans="1:14" s="3" customFormat="1" ht="12.75" x14ac:dyDescent="0.2">
      <c r="A14" s="43" t="s">
        <v>147</v>
      </c>
      <c r="B14" s="36" t="s">
        <v>11</v>
      </c>
      <c r="C14" s="6">
        <v>5185</v>
      </c>
      <c r="D14" s="6"/>
      <c r="E14" s="13">
        <f>10870/2</f>
        <v>5435</v>
      </c>
      <c r="F14" s="11"/>
      <c r="G14" s="11">
        <f t="shared" ref="G14:G21" si="2">E14</f>
        <v>5435</v>
      </c>
      <c r="H14" s="11"/>
      <c r="I14" s="11"/>
      <c r="J14" s="27">
        <f>E14+G14</f>
        <v>10870</v>
      </c>
      <c r="K14" s="3">
        <v>10370</v>
      </c>
      <c r="L14" s="3">
        <v>10870</v>
      </c>
      <c r="N14" s="3">
        <f t="shared" si="1"/>
        <v>0</v>
      </c>
    </row>
    <row r="15" spans="1:14" s="3" customFormat="1" ht="12.75" x14ac:dyDescent="0.2">
      <c r="A15" s="43"/>
      <c r="B15" s="36" t="s">
        <v>146</v>
      </c>
      <c r="C15" s="6">
        <v>432</v>
      </c>
      <c r="D15" s="6"/>
      <c r="E15" s="13">
        <v>453</v>
      </c>
      <c r="F15" s="11"/>
      <c r="G15" s="11">
        <f t="shared" si="2"/>
        <v>453</v>
      </c>
      <c r="H15" s="11"/>
      <c r="I15" s="11">
        <f>G15</f>
        <v>453</v>
      </c>
      <c r="J15" s="27"/>
      <c r="N15" s="3">
        <f t="shared" si="1"/>
        <v>0</v>
      </c>
    </row>
    <row r="16" spans="1:14" s="3" customFormat="1" ht="12.75" x14ac:dyDescent="0.2">
      <c r="A16" s="43" t="s">
        <v>148</v>
      </c>
      <c r="B16" s="36" t="s">
        <v>11</v>
      </c>
      <c r="C16" s="6">
        <v>6485</v>
      </c>
      <c r="D16" s="6"/>
      <c r="E16" s="13">
        <f>13590/2</f>
        <v>6795</v>
      </c>
      <c r="F16" s="11"/>
      <c r="G16" s="11">
        <f t="shared" si="2"/>
        <v>6795</v>
      </c>
      <c r="H16" s="11"/>
      <c r="I16" s="11"/>
      <c r="J16" s="27">
        <f>E16+G16</f>
        <v>13590</v>
      </c>
      <c r="K16" s="3">
        <v>12970</v>
      </c>
      <c r="L16" s="3">
        <v>13590</v>
      </c>
      <c r="N16" s="3">
        <f t="shared" si="1"/>
        <v>0</v>
      </c>
    </row>
    <row r="17" spans="1:14" s="3" customFormat="1" ht="12.75" x14ac:dyDescent="0.2">
      <c r="A17" s="43"/>
      <c r="B17" s="36" t="s">
        <v>146</v>
      </c>
      <c r="C17" s="6">
        <v>540</v>
      </c>
      <c r="D17" s="6"/>
      <c r="E17" s="13">
        <v>566</v>
      </c>
      <c r="F17" s="11"/>
      <c r="G17" s="11">
        <f t="shared" si="2"/>
        <v>566</v>
      </c>
      <c r="H17" s="11"/>
      <c r="I17" s="11">
        <f>G17</f>
        <v>566</v>
      </c>
      <c r="J17" s="27"/>
      <c r="N17" s="3">
        <f t="shared" si="1"/>
        <v>0</v>
      </c>
    </row>
    <row r="18" spans="1:14" s="7" customFormat="1" ht="12.75" x14ac:dyDescent="0.2">
      <c r="A18" s="43" t="s">
        <v>170</v>
      </c>
      <c r="B18" s="36" t="s">
        <v>11</v>
      </c>
      <c r="C18" s="6">
        <v>770</v>
      </c>
      <c r="D18" s="6"/>
      <c r="E18" s="13">
        <f>16310/2</f>
        <v>8155</v>
      </c>
      <c r="F18" s="11"/>
      <c r="G18" s="11">
        <f t="shared" si="2"/>
        <v>8155</v>
      </c>
      <c r="H18" s="11"/>
      <c r="I18" s="11"/>
      <c r="J18" s="27">
        <f>E18+G18</f>
        <v>16310</v>
      </c>
      <c r="K18" s="7">
        <v>15560</v>
      </c>
      <c r="L18" s="7">
        <v>16310</v>
      </c>
      <c r="N18" s="3">
        <f t="shared" si="1"/>
        <v>0</v>
      </c>
    </row>
    <row r="19" spans="1:14" s="7" customFormat="1" ht="12.75" x14ac:dyDescent="0.2">
      <c r="A19" s="43"/>
      <c r="B19" s="36" t="s">
        <v>146</v>
      </c>
      <c r="C19" s="6">
        <v>648</v>
      </c>
      <c r="D19" s="6"/>
      <c r="E19" s="13">
        <v>680</v>
      </c>
      <c r="F19" s="11"/>
      <c r="G19" s="11">
        <f t="shared" si="2"/>
        <v>680</v>
      </c>
      <c r="H19" s="11"/>
      <c r="I19" s="11">
        <f>G19</f>
        <v>680</v>
      </c>
      <c r="J19" s="27"/>
      <c r="N19" s="3">
        <f t="shared" si="1"/>
        <v>0</v>
      </c>
    </row>
    <row r="20" spans="1:14" s="7" customFormat="1" ht="12.75" x14ac:dyDescent="0.2">
      <c r="A20" s="43" t="s">
        <v>13</v>
      </c>
      <c r="B20" s="36" t="s">
        <v>11</v>
      </c>
      <c r="C20" s="5">
        <v>10095</v>
      </c>
      <c r="D20" s="6"/>
      <c r="E20" s="13">
        <f>22210/2</f>
        <v>11105</v>
      </c>
      <c r="F20" s="11"/>
      <c r="G20" s="11">
        <f t="shared" si="2"/>
        <v>11105</v>
      </c>
      <c r="H20" s="11"/>
      <c r="I20" s="11"/>
      <c r="J20" s="27">
        <f>E20+G20</f>
        <v>22210</v>
      </c>
      <c r="K20" s="7">
        <v>20190</v>
      </c>
      <c r="L20" s="7">
        <v>22210</v>
      </c>
      <c r="N20" s="3">
        <f t="shared" si="1"/>
        <v>0</v>
      </c>
    </row>
    <row r="21" spans="1:14" s="7" customFormat="1" ht="12.75" x14ac:dyDescent="0.2">
      <c r="A21" s="43"/>
      <c r="B21" s="36" t="s">
        <v>146</v>
      </c>
      <c r="C21" s="5">
        <v>841</v>
      </c>
      <c r="D21" s="6"/>
      <c r="E21" s="13">
        <v>925</v>
      </c>
      <c r="F21" s="11"/>
      <c r="G21" s="11">
        <f t="shared" si="2"/>
        <v>925</v>
      </c>
      <c r="H21" s="11"/>
      <c r="I21" s="11">
        <f>G21</f>
        <v>925</v>
      </c>
      <c r="J21" s="11"/>
      <c r="N21" s="3">
        <f t="shared" si="1"/>
        <v>0</v>
      </c>
    </row>
    <row r="22" spans="1:14" s="7" customFormat="1" ht="12.75" x14ac:dyDescent="0.2">
      <c r="A22" s="43"/>
      <c r="B22" s="36"/>
      <c r="D22" s="14"/>
      <c r="E22" s="13"/>
      <c r="F22" s="11"/>
      <c r="G22" s="11"/>
      <c r="H22" s="11"/>
      <c r="I22" s="11"/>
      <c r="J22" s="11"/>
      <c r="N22" s="3">
        <f t="shared" si="1"/>
        <v>0</v>
      </c>
    </row>
    <row r="23" spans="1:14" s="7" customFormat="1" ht="12.75" x14ac:dyDescent="0.2">
      <c r="A23" s="43" t="s">
        <v>14</v>
      </c>
      <c r="B23" s="36" t="s">
        <v>11</v>
      </c>
      <c r="D23" s="14"/>
      <c r="E23" s="11">
        <v>3857</v>
      </c>
      <c r="F23" s="11"/>
      <c r="G23" s="11">
        <f>E23</f>
        <v>3857</v>
      </c>
      <c r="H23" s="11"/>
      <c r="I23" s="11"/>
      <c r="J23" s="27">
        <f>SUM(E23:I23)</f>
        <v>7714</v>
      </c>
      <c r="K23" s="7">
        <v>7132</v>
      </c>
      <c r="L23" s="7">
        <v>7418</v>
      </c>
      <c r="N23" s="3">
        <f t="shared" si="1"/>
        <v>-296</v>
      </c>
    </row>
    <row r="24" spans="1:14" s="7" customFormat="1" ht="12.75" x14ac:dyDescent="0.2">
      <c r="A24" s="43" t="s">
        <v>15</v>
      </c>
      <c r="B24" s="36" t="s">
        <v>11</v>
      </c>
      <c r="D24" s="14"/>
      <c r="E24" s="11">
        <v>3075</v>
      </c>
      <c r="F24" s="11"/>
      <c r="G24" s="11">
        <f>E24</f>
        <v>3075</v>
      </c>
      <c r="H24" s="11"/>
      <c r="I24" s="11"/>
      <c r="J24" s="27">
        <f>SUM(E24:I24)</f>
        <v>6150</v>
      </c>
      <c r="K24" s="7">
        <v>5686</v>
      </c>
      <c r="L24" s="7">
        <v>5914</v>
      </c>
      <c r="N24" s="3">
        <f t="shared" si="1"/>
        <v>-236</v>
      </c>
    </row>
    <row r="25" spans="1:14" s="7" customFormat="1" ht="12.75" x14ac:dyDescent="0.2">
      <c r="A25" s="43" t="s">
        <v>16</v>
      </c>
      <c r="B25" s="36" t="s">
        <v>11</v>
      </c>
      <c r="D25" s="14"/>
      <c r="E25" s="11">
        <v>2456</v>
      </c>
      <c r="F25" s="11"/>
      <c r="G25" s="11">
        <f>E25</f>
        <v>2456</v>
      </c>
      <c r="H25" s="11"/>
      <c r="I25" s="11"/>
      <c r="J25" s="27">
        <f>SUM(E25:I25)</f>
        <v>4912</v>
      </c>
      <c r="N25" s="3"/>
    </row>
    <row r="26" spans="1:14" s="7" customFormat="1" ht="12.75" x14ac:dyDescent="0.2">
      <c r="A26" s="43" t="s">
        <v>17</v>
      </c>
      <c r="B26" s="36" t="s">
        <v>18</v>
      </c>
      <c r="D26" s="14"/>
      <c r="E26" s="11"/>
      <c r="F26" s="11"/>
      <c r="G26" s="11"/>
      <c r="H26" s="11"/>
      <c r="I26" s="11">
        <v>1094</v>
      </c>
      <c r="J26" s="27">
        <f>SUM(E26:I26)</f>
        <v>1094</v>
      </c>
      <c r="K26" s="7">
        <v>936</v>
      </c>
      <c r="L26" s="7">
        <v>973</v>
      </c>
      <c r="N26" s="3">
        <f t="shared" si="1"/>
        <v>-121</v>
      </c>
    </row>
    <row r="27" spans="1:14" s="7" customFormat="1" ht="12.75" x14ac:dyDescent="0.2">
      <c r="A27" s="43"/>
      <c r="B27" s="36"/>
      <c r="D27" s="14"/>
      <c r="E27" s="11"/>
      <c r="F27" s="11"/>
      <c r="G27" s="11"/>
      <c r="H27" s="11"/>
      <c r="I27" s="11"/>
      <c r="J27" s="11"/>
      <c r="N27" s="3">
        <f t="shared" si="1"/>
        <v>0</v>
      </c>
    </row>
    <row r="28" spans="1:14" s="7" customFormat="1" ht="12.75" x14ac:dyDescent="0.2">
      <c r="A28" s="43" t="s">
        <v>171</v>
      </c>
      <c r="B28" s="36" t="s">
        <v>11</v>
      </c>
      <c r="D28" s="14"/>
      <c r="E28" s="11">
        <v>2117</v>
      </c>
      <c r="F28" s="11"/>
      <c r="G28" s="11">
        <f>E28</f>
        <v>2117</v>
      </c>
      <c r="H28" s="11"/>
      <c r="I28" s="11"/>
      <c r="J28" s="27">
        <f>SUM(E28:G28)</f>
        <v>4234</v>
      </c>
      <c r="K28" s="7">
        <v>3908</v>
      </c>
      <c r="L28" s="7">
        <v>4098</v>
      </c>
      <c r="N28" s="3">
        <f t="shared" si="1"/>
        <v>-136</v>
      </c>
    </row>
    <row r="29" spans="1:14" s="7" customFormat="1" ht="12.75" x14ac:dyDescent="0.2">
      <c r="A29" s="43" t="s">
        <v>172</v>
      </c>
      <c r="B29" s="36" t="s">
        <v>11</v>
      </c>
      <c r="D29" s="14"/>
      <c r="E29" s="11">
        <v>1937</v>
      </c>
      <c r="F29" s="11"/>
      <c r="G29" s="11">
        <f>E29</f>
        <v>1937</v>
      </c>
      <c r="H29" s="11"/>
      <c r="I29" s="11"/>
      <c r="J29" s="27">
        <f>SUM(E29:G29)</f>
        <v>3874</v>
      </c>
      <c r="K29" s="7">
        <v>3604</v>
      </c>
      <c r="L29" s="7">
        <f>1875+1875</f>
        <v>3750</v>
      </c>
      <c r="N29" s="3">
        <f t="shared" si="1"/>
        <v>-124</v>
      </c>
    </row>
    <row r="30" spans="1:14" s="7" customFormat="1" ht="12.75" x14ac:dyDescent="0.2">
      <c r="A30" s="43" t="s">
        <v>173</v>
      </c>
      <c r="B30" s="36" t="s">
        <v>11</v>
      </c>
      <c r="D30" s="14"/>
      <c r="E30" s="11">
        <v>886</v>
      </c>
      <c r="F30" s="11"/>
      <c r="G30" s="11">
        <f>E30</f>
        <v>886</v>
      </c>
      <c r="H30" s="11"/>
      <c r="I30" s="11"/>
      <c r="J30" s="27">
        <f>SUM(E30:G30)</f>
        <v>1772</v>
      </c>
      <c r="K30" s="7">
        <v>1624</v>
      </c>
      <c r="L30" s="7">
        <f>860+860</f>
        <v>1720</v>
      </c>
      <c r="N30" s="3">
        <f t="shared" si="1"/>
        <v>-52</v>
      </c>
    </row>
    <row r="31" spans="1:14" s="7" customFormat="1" ht="12.75" x14ac:dyDescent="0.2">
      <c r="A31" s="43" t="s">
        <v>174</v>
      </c>
      <c r="B31" s="36" t="s">
        <v>11</v>
      </c>
      <c r="D31" s="14"/>
      <c r="E31" s="11">
        <v>570</v>
      </c>
      <c r="F31" s="11"/>
      <c r="G31" s="11">
        <v>570</v>
      </c>
      <c r="H31" s="11"/>
      <c r="I31" s="11"/>
      <c r="J31" s="27">
        <f>SUM(E31:G31)</f>
        <v>1140</v>
      </c>
      <c r="N31" s="3">
        <f t="shared" si="1"/>
        <v>-1140</v>
      </c>
    </row>
    <row r="32" spans="1:14" s="7" customFormat="1" ht="12.75" x14ac:dyDescent="0.2">
      <c r="A32" s="43"/>
      <c r="B32" s="36"/>
      <c r="D32" s="14"/>
      <c r="E32" s="11"/>
      <c r="F32" s="11"/>
      <c r="G32" s="11"/>
      <c r="H32" s="11"/>
      <c r="I32" s="11"/>
      <c r="J32" s="11"/>
      <c r="N32" s="3">
        <f t="shared" si="1"/>
        <v>0</v>
      </c>
    </row>
    <row r="33" spans="1:15" s="7" customFormat="1" ht="12.75" x14ac:dyDescent="0.2">
      <c r="A33" s="43" t="s">
        <v>175</v>
      </c>
      <c r="B33" s="36" t="s">
        <v>19</v>
      </c>
      <c r="D33" s="14"/>
      <c r="E33" s="11">
        <v>1167</v>
      </c>
      <c r="F33" s="11"/>
      <c r="G33" s="11"/>
      <c r="H33" s="11"/>
      <c r="I33" s="11"/>
      <c r="J33" s="27">
        <f>SUM(E33:G33)</f>
        <v>1167</v>
      </c>
      <c r="K33" s="7">
        <v>1100</v>
      </c>
      <c r="L33" s="7">
        <v>1050</v>
      </c>
      <c r="N33" s="3">
        <f t="shared" si="1"/>
        <v>-117</v>
      </c>
    </row>
    <row r="34" spans="1:15" s="7" customFormat="1" ht="12.75" x14ac:dyDescent="0.2">
      <c r="A34" s="43" t="s">
        <v>176</v>
      </c>
      <c r="B34" s="36" t="s">
        <v>3</v>
      </c>
      <c r="D34" s="14"/>
      <c r="E34" s="11"/>
      <c r="F34" s="11"/>
      <c r="G34" s="11">
        <v>659</v>
      </c>
      <c r="H34" s="11"/>
      <c r="I34" s="11"/>
      <c r="J34" s="27">
        <f>SUM(E34:G34)</f>
        <v>659</v>
      </c>
      <c r="K34" s="7">
        <v>725</v>
      </c>
      <c r="N34" s="3">
        <f t="shared" si="1"/>
        <v>-659</v>
      </c>
    </row>
    <row r="35" spans="1:15" s="7" customFormat="1" ht="12.75" x14ac:dyDescent="0.2">
      <c r="A35" s="43" t="s">
        <v>20</v>
      </c>
      <c r="B35" s="36" t="s">
        <v>2</v>
      </c>
      <c r="C35" s="15"/>
      <c r="D35" s="6"/>
      <c r="E35" s="11">
        <v>542.5</v>
      </c>
      <c r="F35" s="11"/>
      <c r="G35" s="11"/>
      <c r="H35" s="11"/>
      <c r="I35" s="16"/>
      <c r="J35" s="27">
        <f>SUM(E35:G35)</f>
        <v>542.5</v>
      </c>
      <c r="K35" s="5">
        <v>526.35</v>
      </c>
      <c r="L35" s="5"/>
      <c r="M35" s="5"/>
      <c r="N35" s="17">
        <f t="shared" si="1"/>
        <v>-542.5</v>
      </c>
      <c r="O35" s="5"/>
    </row>
    <row r="36" spans="1:15" s="7" customFormat="1" ht="12.75" x14ac:dyDescent="0.2">
      <c r="A36" s="43" t="s">
        <v>20</v>
      </c>
      <c r="B36" s="36" t="s">
        <v>21</v>
      </c>
      <c r="C36" s="15"/>
      <c r="D36" s="6"/>
      <c r="E36" s="11"/>
      <c r="F36" s="11"/>
      <c r="G36" s="11">
        <v>759.5</v>
      </c>
      <c r="H36" s="11"/>
      <c r="I36" s="16"/>
      <c r="J36" s="27">
        <f>SUM(E36:G36)</f>
        <v>759.5</v>
      </c>
      <c r="K36" s="5">
        <v>736.89</v>
      </c>
      <c r="L36" s="5"/>
      <c r="M36" s="5"/>
      <c r="N36" s="17">
        <f t="shared" si="1"/>
        <v>-759.5</v>
      </c>
      <c r="O36" s="5"/>
    </row>
    <row r="37" spans="1:15" s="7" customFormat="1" ht="12.75" x14ac:dyDescent="0.2">
      <c r="A37" s="43"/>
      <c r="B37" s="36"/>
      <c r="D37" s="14"/>
      <c r="E37" s="11"/>
      <c r="F37" s="11"/>
      <c r="G37" s="11"/>
      <c r="H37" s="11"/>
      <c r="I37" s="11"/>
      <c r="J37" s="11"/>
      <c r="N37" s="3">
        <f t="shared" si="1"/>
        <v>0</v>
      </c>
    </row>
    <row r="38" spans="1:15" s="7" customFormat="1" ht="12.75" x14ac:dyDescent="0.2">
      <c r="A38" s="42" t="s">
        <v>22</v>
      </c>
      <c r="B38" s="37"/>
      <c r="D38" s="14"/>
      <c r="E38" s="11"/>
      <c r="F38" s="11"/>
      <c r="G38" s="11"/>
      <c r="H38" s="11"/>
      <c r="I38" s="11"/>
      <c r="J38" s="11"/>
      <c r="N38" s="3">
        <f t="shared" si="1"/>
        <v>0</v>
      </c>
    </row>
    <row r="39" spans="1:15" s="7" customFormat="1" ht="12.75" x14ac:dyDescent="0.2">
      <c r="A39" s="43" t="s">
        <v>23</v>
      </c>
      <c r="B39" s="36" t="s">
        <v>11</v>
      </c>
      <c r="E39" s="11">
        <v>12.5</v>
      </c>
      <c r="F39" s="11"/>
      <c r="G39" s="11">
        <f>E39</f>
        <v>12.5</v>
      </c>
      <c r="H39" s="11"/>
      <c r="I39" s="11"/>
      <c r="J39" s="27">
        <f t="shared" ref="J39:J44" si="3">E39+G39</f>
        <v>25</v>
      </c>
      <c r="K39" s="7">
        <v>25</v>
      </c>
      <c r="L39" s="7">
        <v>25</v>
      </c>
      <c r="N39" s="3">
        <f t="shared" si="1"/>
        <v>0</v>
      </c>
    </row>
    <row r="40" spans="1:15" s="7" customFormat="1" ht="12.75" x14ac:dyDescent="0.2">
      <c r="A40" s="43" t="s">
        <v>24</v>
      </c>
      <c r="B40" s="36" t="s">
        <v>11</v>
      </c>
      <c r="E40" s="11">
        <v>125</v>
      </c>
      <c r="F40" s="11"/>
      <c r="G40" s="11">
        <f>E40</f>
        <v>125</v>
      </c>
      <c r="H40" s="11"/>
      <c r="I40" s="11"/>
      <c r="J40" s="27">
        <f t="shared" si="3"/>
        <v>250</v>
      </c>
      <c r="K40" s="7">
        <v>191</v>
      </c>
      <c r="L40" s="7">
        <v>225</v>
      </c>
      <c r="N40" s="3">
        <f t="shared" si="1"/>
        <v>-25</v>
      </c>
    </row>
    <row r="41" spans="1:15" s="7" customFormat="1" ht="12.75" x14ac:dyDescent="0.2">
      <c r="A41" s="43" t="s">
        <v>25</v>
      </c>
      <c r="B41" s="36" t="s">
        <v>11</v>
      </c>
      <c r="E41" s="11">
        <f>184/2</f>
        <v>92</v>
      </c>
      <c r="F41" s="11"/>
      <c r="G41" s="11">
        <f>E41</f>
        <v>92</v>
      </c>
      <c r="H41" s="11"/>
      <c r="I41" s="11"/>
      <c r="J41" s="27">
        <f t="shared" si="3"/>
        <v>184</v>
      </c>
      <c r="K41" s="7">
        <v>180</v>
      </c>
      <c r="L41" s="7">
        <v>184</v>
      </c>
      <c r="N41" s="3">
        <f t="shared" si="1"/>
        <v>0</v>
      </c>
    </row>
    <row r="42" spans="1:15" s="7" customFormat="1" ht="12.75" x14ac:dyDescent="0.2">
      <c r="A42" s="43" t="s">
        <v>26</v>
      </c>
      <c r="B42" s="36" t="s">
        <v>11</v>
      </c>
      <c r="E42" s="11">
        <f>467/2</f>
        <v>233.5</v>
      </c>
      <c r="F42" s="11"/>
      <c r="G42" s="11">
        <f>E42</f>
        <v>233.5</v>
      </c>
      <c r="H42" s="11"/>
      <c r="I42" s="11"/>
      <c r="J42" s="27">
        <f t="shared" si="3"/>
        <v>467</v>
      </c>
      <c r="K42" s="7">
        <v>467</v>
      </c>
      <c r="L42" s="7">
        <v>467</v>
      </c>
      <c r="N42" s="3">
        <f t="shared" si="1"/>
        <v>0</v>
      </c>
    </row>
    <row r="43" spans="1:15" s="7" customFormat="1" ht="12.75" x14ac:dyDescent="0.2">
      <c r="A43" s="43" t="s">
        <v>150</v>
      </c>
      <c r="B43" s="36" t="s">
        <v>11</v>
      </c>
      <c r="E43" s="11">
        <v>12.5</v>
      </c>
      <c r="F43" s="11"/>
      <c r="G43" s="11">
        <v>12.5</v>
      </c>
      <c r="H43" s="11"/>
      <c r="I43" s="11"/>
      <c r="J43" s="27">
        <f t="shared" si="3"/>
        <v>25</v>
      </c>
      <c r="L43" s="7">
        <v>25</v>
      </c>
      <c r="N43" s="3">
        <f t="shared" si="1"/>
        <v>0</v>
      </c>
    </row>
    <row r="44" spans="1:15" s="7" customFormat="1" ht="12.75" x14ac:dyDescent="0.2">
      <c r="A44" s="43" t="s">
        <v>27</v>
      </c>
      <c r="B44" s="36" t="s">
        <v>11</v>
      </c>
      <c r="E44" s="30">
        <f>413/2</f>
        <v>206.5</v>
      </c>
      <c r="F44" s="13"/>
      <c r="G44" s="30">
        <f>E44</f>
        <v>206.5</v>
      </c>
      <c r="H44" s="13"/>
      <c r="I44" s="13"/>
      <c r="J44" s="31">
        <f t="shared" si="3"/>
        <v>413</v>
      </c>
      <c r="K44" s="7">
        <v>413</v>
      </c>
      <c r="L44" s="7">
        <v>413</v>
      </c>
      <c r="N44" s="3">
        <f t="shared" si="1"/>
        <v>0</v>
      </c>
    </row>
    <row r="45" spans="1:15" s="7" customFormat="1" ht="12.75" x14ac:dyDescent="0.2">
      <c r="A45" s="42" t="s">
        <v>152</v>
      </c>
      <c r="B45" s="36"/>
      <c r="E45" s="28">
        <f>SUM(E39:E44)</f>
        <v>682</v>
      </c>
      <c r="F45" s="28"/>
      <c r="G45" s="28">
        <f>SUM(G39:G44)</f>
        <v>682</v>
      </c>
      <c r="H45" s="13"/>
      <c r="I45" s="13"/>
      <c r="J45" s="28">
        <f>SUM(J39:J44)</f>
        <v>1364</v>
      </c>
      <c r="K45" s="13">
        <f>SUM(K39:K44)</f>
        <v>1276</v>
      </c>
      <c r="N45" s="3">
        <f t="shared" si="1"/>
        <v>-1364</v>
      </c>
    </row>
    <row r="46" spans="1:15" s="7" customFormat="1" ht="12.75" x14ac:dyDescent="0.2">
      <c r="A46" s="43"/>
      <c r="B46" s="36" t="s">
        <v>149</v>
      </c>
      <c r="E46" s="11">
        <f>SUM(E40:E44)/12+0.85</f>
        <v>56.641666666666666</v>
      </c>
      <c r="F46" s="11"/>
      <c r="G46" s="11">
        <f t="shared" ref="G46" si="4">SUM(G40:G44)/12+0.85</f>
        <v>56.641666666666666</v>
      </c>
      <c r="H46" s="11"/>
      <c r="I46" s="11">
        <v>0.85</v>
      </c>
      <c r="J46" s="27">
        <f>J45/12</f>
        <v>113.66666666666667</v>
      </c>
      <c r="K46" s="11">
        <f>K45/12</f>
        <v>106.33333333333333</v>
      </c>
      <c r="N46" s="3">
        <f t="shared" si="1"/>
        <v>-113.66666666666667</v>
      </c>
    </row>
    <row r="47" spans="1:15" s="7" customFormat="1" ht="12.75" x14ac:dyDescent="0.2">
      <c r="A47" s="43"/>
      <c r="B47" s="36"/>
      <c r="E47" s="11"/>
      <c r="F47" s="11"/>
      <c r="G47" s="11"/>
      <c r="H47" s="11"/>
      <c r="I47" s="11"/>
      <c r="J47" s="27"/>
      <c r="K47" s="11"/>
      <c r="N47" s="3"/>
    </row>
    <row r="48" spans="1:15" s="7" customFormat="1" ht="12.75" x14ac:dyDescent="0.2">
      <c r="A48" s="42" t="s">
        <v>28</v>
      </c>
      <c r="B48" s="36"/>
      <c r="E48" s="11"/>
      <c r="F48" s="11"/>
      <c r="G48" s="11"/>
      <c r="H48" s="11"/>
      <c r="I48" s="11"/>
      <c r="J48" s="11"/>
      <c r="N48" s="3">
        <f t="shared" si="1"/>
        <v>0</v>
      </c>
    </row>
    <row r="49" spans="1:14" s="7" customFormat="1" ht="12.75" x14ac:dyDescent="0.2">
      <c r="A49" s="43" t="s">
        <v>23</v>
      </c>
      <c r="B49" s="36" t="s">
        <v>11</v>
      </c>
      <c r="E49" s="11">
        <f>E39</f>
        <v>12.5</v>
      </c>
      <c r="F49" s="11"/>
      <c r="G49" s="11">
        <f>E49</f>
        <v>12.5</v>
      </c>
      <c r="H49" s="11"/>
      <c r="I49" s="11"/>
      <c r="J49" s="27">
        <f>E49+G49</f>
        <v>25</v>
      </c>
      <c r="K49" s="7">
        <v>25</v>
      </c>
      <c r="N49" s="3">
        <f t="shared" si="1"/>
        <v>-25</v>
      </c>
    </row>
    <row r="50" spans="1:14" s="7" customFormat="1" ht="12.75" x14ac:dyDescent="0.2">
      <c r="A50" s="43" t="s">
        <v>150</v>
      </c>
      <c r="B50" s="36" t="s">
        <v>11</v>
      </c>
      <c r="E50" s="11">
        <v>12.5</v>
      </c>
      <c r="F50" s="11"/>
      <c r="G50" s="11">
        <v>12.5</v>
      </c>
      <c r="H50" s="11"/>
      <c r="I50" s="11"/>
      <c r="J50" s="27">
        <f>E50+G50</f>
        <v>25</v>
      </c>
      <c r="L50" s="7">
        <v>25</v>
      </c>
      <c r="N50" s="3">
        <f t="shared" si="1"/>
        <v>0</v>
      </c>
    </row>
    <row r="51" spans="1:14" s="7" customFormat="1" ht="12.75" x14ac:dyDescent="0.2">
      <c r="A51" s="43" t="s">
        <v>27</v>
      </c>
      <c r="B51" s="36" t="s">
        <v>11</v>
      </c>
      <c r="E51" s="13">
        <f>E44</f>
        <v>206.5</v>
      </c>
      <c r="F51" s="13"/>
      <c r="G51" s="11">
        <f>E51</f>
        <v>206.5</v>
      </c>
      <c r="H51" s="13"/>
      <c r="I51" s="13"/>
      <c r="J51" s="28">
        <f>SUM(E51:G51)</f>
        <v>413</v>
      </c>
      <c r="K51" s="7">
        <v>413</v>
      </c>
      <c r="N51" s="3">
        <f t="shared" si="1"/>
        <v>-413</v>
      </c>
    </row>
    <row r="52" spans="1:14" s="7" customFormat="1" ht="12.75" x14ac:dyDescent="0.2">
      <c r="A52" s="42" t="s">
        <v>153</v>
      </c>
      <c r="B52" s="36"/>
      <c r="D52" s="14"/>
      <c r="E52" s="32">
        <f>SUM(E49:E51)</f>
        <v>231.5</v>
      </c>
      <c r="F52" s="11"/>
      <c r="G52" s="32">
        <f>SUM(G49:G51)</f>
        <v>231.5</v>
      </c>
      <c r="H52" s="11"/>
      <c r="I52" s="11"/>
      <c r="J52" s="32">
        <f t="shared" ref="J52:K52" si="5">SUM(J49:J51)</f>
        <v>463</v>
      </c>
      <c r="K52" s="11">
        <f t="shared" si="5"/>
        <v>438</v>
      </c>
      <c r="N52" s="3">
        <f t="shared" si="1"/>
        <v>-463</v>
      </c>
    </row>
    <row r="53" spans="1:14" s="7" customFormat="1" ht="12.75" x14ac:dyDescent="0.2">
      <c r="A53" s="43"/>
      <c r="B53" s="36" t="s">
        <v>146</v>
      </c>
      <c r="D53" s="14"/>
      <c r="E53" s="11">
        <f>SUM(E50:E51)/12+0.85</f>
        <v>19.100000000000001</v>
      </c>
      <c r="F53" s="11"/>
      <c r="G53" s="11">
        <f t="shared" ref="G53" si="6">SUM(G50:G51)/12+0.85</f>
        <v>19.100000000000001</v>
      </c>
      <c r="H53" s="11"/>
      <c r="I53" s="11">
        <v>0.85</v>
      </c>
      <c r="J53" s="27">
        <f>J52/12</f>
        <v>38.583333333333336</v>
      </c>
      <c r="K53" s="7">
        <f>K52/12</f>
        <v>36.5</v>
      </c>
      <c r="N53" s="3">
        <f t="shared" si="1"/>
        <v>-38.583333333333336</v>
      </c>
    </row>
    <row r="54" spans="1:14" s="7" customFormat="1" ht="12.75" x14ac:dyDescent="0.2">
      <c r="A54" s="42" t="s">
        <v>29</v>
      </c>
      <c r="B54" s="36"/>
      <c r="D54" s="14"/>
      <c r="E54" s="11"/>
      <c r="F54" s="11"/>
      <c r="G54" s="11"/>
      <c r="H54" s="11"/>
      <c r="I54" s="11"/>
      <c r="J54" s="11"/>
      <c r="N54" s="3">
        <f t="shared" ref="N54:N87" si="7">L54-J54</f>
        <v>0</v>
      </c>
    </row>
    <row r="55" spans="1:14" s="7" customFormat="1" ht="12.75" x14ac:dyDescent="0.2">
      <c r="A55" s="43" t="s">
        <v>30</v>
      </c>
      <c r="B55" s="36" t="s">
        <v>11</v>
      </c>
      <c r="D55" s="14"/>
      <c r="E55" s="11">
        <v>45</v>
      </c>
      <c r="F55" s="11"/>
      <c r="G55" s="11">
        <f>E55</f>
        <v>45</v>
      </c>
      <c r="H55" s="11"/>
      <c r="I55" s="11"/>
      <c r="J55" s="28">
        <f>SUM(E55:G55)</f>
        <v>90</v>
      </c>
      <c r="K55" s="7">
        <v>90</v>
      </c>
      <c r="N55" s="3">
        <f t="shared" si="7"/>
        <v>-90</v>
      </c>
    </row>
    <row r="56" spans="1:14" s="7" customFormat="1" ht="12.75" x14ac:dyDescent="0.2">
      <c r="A56" s="43" t="s">
        <v>31</v>
      </c>
      <c r="B56" s="36" t="s">
        <v>11</v>
      </c>
      <c r="D56" s="14"/>
      <c r="E56" s="13">
        <f>60/2</f>
        <v>30</v>
      </c>
      <c r="F56" s="13"/>
      <c r="G56" s="11">
        <f>E56</f>
        <v>30</v>
      </c>
      <c r="H56" s="13"/>
      <c r="I56" s="13"/>
      <c r="J56" s="28">
        <f>SUM(E56:G56)</f>
        <v>60</v>
      </c>
      <c r="K56" s="7">
        <v>75</v>
      </c>
      <c r="L56" s="7">
        <v>60</v>
      </c>
      <c r="N56" s="3">
        <f t="shared" si="7"/>
        <v>0</v>
      </c>
    </row>
    <row r="57" spans="1:14" s="7" customFormat="1" ht="12.75" x14ac:dyDescent="0.2">
      <c r="A57" s="43"/>
      <c r="B57" s="36"/>
      <c r="D57" s="14"/>
      <c r="E57" s="11"/>
      <c r="F57" s="11"/>
      <c r="G57" s="11"/>
      <c r="H57" s="11"/>
      <c r="I57" s="11"/>
      <c r="J57" s="11"/>
      <c r="N57" s="3">
        <f t="shared" si="7"/>
        <v>0</v>
      </c>
    </row>
    <row r="58" spans="1:14" s="7" customFormat="1" ht="12.75" x14ac:dyDescent="0.2">
      <c r="A58" s="42" t="s">
        <v>32</v>
      </c>
      <c r="B58" s="36"/>
      <c r="D58" s="14"/>
      <c r="E58" s="11"/>
      <c r="F58" s="11"/>
      <c r="G58" s="11"/>
      <c r="H58" s="11"/>
      <c r="I58" s="11"/>
      <c r="J58" s="11"/>
      <c r="N58" s="3">
        <f t="shared" si="7"/>
        <v>0</v>
      </c>
    </row>
    <row r="59" spans="1:14" s="7" customFormat="1" ht="12.75" x14ac:dyDescent="0.2">
      <c r="A59" s="43" t="s">
        <v>33</v>
      </c>
      <c r="B59" s="36" t="s">
        <v>156</v>
      </c>
      <c r="D59" s="14"/>
      <c r="E59" s="11">
        <v>406</v>
      </c>
      <c r="F59" s="11"/>
      <c r="G59" s="11"/>
      <c r="H59" s="11"/>
      <c r="I59" s="11"/>
      <c r="J59" s="13">
        <f>SUM(E59:G59)</f>
        <v>406</v>
      </c>
      <c r="K59" s="7">
        <v>406</v>
      </c>
      <c r="N59" s="3">
        <f t="shared" si="7"/>
        <v>-406</v>
      </c>
    </row>
    <row r="60" spans="1:14" s="7" customFormat="1" ht="12.75" x14ac:dyDescent="0.2">
      <c r="A60" s="43" t="s">
        <v>34</v>
      </c>
      <c r="B60" s="36" t="s">
        <v>156</v>
      </c>
      <c r="D60" s="14"/>
      <c r="E60" s="11">
        <v>461</v>
      </c>
      <c r="F60" s="11"/>
      <c r="G60" s="11"/>
      <c r="H60" s="11"/>
      <c r="I60" s="11"/>
      <c r="J60" s="13">
        <f>SUM(E60:G60)</f>
        <v>461</v>
      </c>
      <c r="K60" s="7">
        <v>437</v>
      </c>
      <c r="N60" s="3">
        <f t="shared" si="7"/>
        <v>-461</v>
      </c>
    </row>
    <row r="61" spans="1:14" s="7" customFormat="1" ht="12.75" x14ac:dyDescent="0.2">
      <c r="A61" s="43" t="s">
        <v>35</v>
      </c>
      <c r="B61" s="36" t="s">
        <v>156</v>
      </c>
      <c r="D61" s="14"/>
      <c r="E61" s="11">
        <v>40</v>
      </c>
      <c r="F61" s="11"/>
      <c r="G61" s="11"/>
      <c r="H61" s="11"/>
      <c r="I61" s="11"/>
      <c r="J61" s="13">
        <f>SUM(E61:G61)</f>
        <v>40</v>
      </c>
      <c r="K61" s="7">
        <v>35</v>
      </c>
      <c r="N61" s="3">
        <f t="shared" si="7"/>
        <v>-40</v>
      </c>
    </row>
    <row r="62" spans="1:14" s="7" customFormat="1" ht="12.75" x14ac:dyDescent="0.2">
      <c r="A62" s="43" t="s">
        <v>36</v>
      </c>
      <c r="B62" s="36" t="s">
        <v>156</v>
      </c>
      <c r="D62" s="14"/>
      <c r="E62" s="30">
        <v>20</v>
      </c>
      <c r="F62" s="13"/>
      <c r="G62" s="13"/>
      <c r="H62" s="13"/>
      <c r="I62" s="13"/>
      <c r="J62" s="30">
        <f>SUM(E62:G62)</f>
        <v>20</v>
      </c>
      <c r="K62" s="7">
        <v>20</v>
      </c>
      <c r="N62" s="3">
        <f t="shared" si="7"/>
        <v>-20</v>
      </c>
    </row>
    <row r="63" spans="1:14" s="7" customFormat="1" ht="12.75" x14ac:dyDescent="0.2">
      <c r="A63" s="42" t="s">
        <v>151</v>
      </c>
      <c r="B63" s="36"/>
      <c r="D63" s="14"/>
      <c r="E63" s="28">
        <f>SUM(E59:E62)</f>
        <v>927</v>
      </c>
      <c r="F63" s="13"/>
      <c r="G63" s="13"/>
      <c r="H63" s="13"/>
      <c r="I63" s="13"/>
      <c r="J63" s="28">
        <f t="shared" ref="J63:K63" si="8">SUM(J59:J62)</f>
        <v>927</v>
      </c>
      <c r="K63" s="13">
        <f t="shared" si="8"/>
        <v>898</v>
      </c>
      <c r="L63" s="7">
        <v>910</v>
      </c>
      <c r="N63" s="3">
        <f t="shared" si="7"/>
        <v>-17</v>
      </c>
    </row>
    <row r="64" spans="1:14" s="7" customFormat="1" ht="12.75" x14ac:dyDescent="0.2">
      <c r="A64" s="43"/>
      <c r="B64" s="36"/>
      <c r="D64" s="14"/>
      <c r="E64" s="13"/>
      <c r="F64" s="13"/>
      <c r="G64" s="13"/>
      <c r="H64" s="13"/>
      <c r="I64" s="13"/>
      <c r="J64" s="13"/>
      <c r="K64" s="13"/>
      <c r="N64" s="3">
        <f t="shared" si="7"/>
        <v>0</v>
      </c>
    </row>
    <row r="65" spans="1:15" s="7" customFormat="1" ht="12.75" x14ac:dyDescent="0.2">
      <c r="A65" s="42" t="s">
        <v>37</v>
      </c>
      <c r="B65" s="36"/>
      <c r="D65" s="14"/>
      <c r="E65" s="11"/>
      <c r="F65" s="11"/>
      <c r="G65" s="11"/>
      <c r="H65" s="11"/>
      <c r="I65" s="11"/>
      <c r="J65" s="13"/>
      <c r="N65" s="3">
        <f t="shared" si="7"/>
        <v>0</v>
      </c>
    </row>
    <row r="66" spans="1:15" ht="12.75" x14ac:dyDescent="0.2">
      <c r="A66" s="44" t="s">
        <v>38</v>
      </c>
      <c r="B66" s="36" t="s">
        <v>156</v>
      </c>
      <c r="D66" s="1"/>
      <c r="E66" s="11">
        <v>175</v>
      </c>
      <c r="F66" s="11"/>
      <c r="G66" s="11"/>
      <c r="H66" s="11"/>
      <c r="I66" s="11"/>
      <c r="J66" s="13">
        <v>175</v>
      </c>
      <c r="K66" s="1">
        <v>140</v>
      </c>
      <c r="L66" s="1">
        <v>175</v>
      </c>
      <c r="N66" s="3">
        <f t="shared" si="7"/>
        <v>0</v>
      </c>
    </row>
    <row r="67" spans="1:15" ht="12.75" x14ac:dyDescent="0.2">
      <c r="A67" s="44" t="s">
        <v>39</v>
      </c>
      <c r="B67" s="36" t="s">
        <v>156</v>
      </c>
      <c r="E67" s="11"/>
      <c r="F67" s="11"/>
      <c r="G67" s="11">
        <v>40</v>
      </c>
      <c r="H67" s="11"/>
      <c r="I67" s="11"/>
      <c r="J67" s="13">
        <v>40</v>
      </c>
      <c r="N67" s="3">
        <f t="shared" si="7"/>
        <v>-40</v>
      </c>
    </row>
    <row r="68" spans="1:15" ht="12.75" x14ac:dyDescent="0.2">
      <c r="A68" s="44"/>
      <c r="B68" s="36"/>
      <c r="E68" s="11"/>
      <c r="F68" s="11"/>
      <c r="G68" s="11"/>
      <c r="H68" s="11"/>
      <c r="I68" s="11"/>
      <c r="J68" s="13"/>
      <c r="N68" s="3"/>
    </row>
    <row r="69" spans="1:15" s="7" customFormat="1" ht="12.75" x14ac:dyDescent="0.2">
      <c r="A69" s="42" t="s">
        <v>133</v>
      </c>
      <c r="B69" s="37"/>
      <c r="C69" s="23"/>
      <c r="D69" s="24"/>
      <c r="E69" s="1"/>
      <c r="F69" s="13"/>
      <c r="G69" s="11"/>
      <c r="H69" s="11"/>
      <c r="I69" s="11"/>
      <c r="J69" s="11"/>
      <c r="K69" s="1"/>
      <c r="L69" s="1"/>
      <c r="M69" s="1"/>
      <c r="N69" s="3" t="e">
        <f>L69-#REF!</f>
        <v>#REF!</v>
      </c>
      <c r="O69" s="1"/>
    </row>
    <row r="70" spans="1:15" s="7" customFormat="1" ht="12.75" x14ac:dyDescent="0.2">
      <c r="A70" s="43" t="s">
        <v>165</v>
      </c>
      <c r="B70" s="20" t="s">
        <v>186</v>
      </c>
      <c r="D70" s="14"/>
      <c r="E70" s="1"/>
      <c r="F70" s="13"/>
      <c r="G70" s="11"/>
      <c r="H70" s="11"/>
      <c r="I70" s="11"/>
      <c r="J70" s="27" t="s">
        <v>181</v>
      </c>
      <c r="K70" s="1"/>
      <c r="L70" s="1"/>
      <c r="M70" s="1"/>
      <c r="N70" s="3" t="e">
        <f>L70-#REF!</f>
        <v>#REF!</v>
      </c>
      <c r="O70" s="1"/>
    </row>
    <row r="71" spans="1:15" s="7" customFormat="1" ht="12.75" x14ac:dyDescent="0.2">
      <c r="A71" s="43" t="s">
        <v>134</v>
      </c>
      <c r="B71" s="36"/>
      <c r="D71" s="14"/>
      <c r="E71" s="1"/>
      <c r="F71" s="13"/>
      <c r="G71" s="11"/>
      <c r="H71" s="11"/>
      <c r="I71" s="11"/>
      <c r="J71" s="27">
        <v>40</v>
      </c>
      <c r="K71" s="1"/>
      <c r="L71" s="1"/>
      <c r="M71" s="1"/>
      <c r="N71" s="3" t="e">
        <f>L71-#REF!</f>
        <v>#REF!</v>
      </c>
      <c r="O71" s="1"/>
    </row>
    <row r="72" spans="1:15" s="7" customFormat="1" ht="12.75" x14ac:dyDescent="0.2">
      <c r="A72" s="43" t="s">
        <v>135</v>
      </c>
      <c r="B72" s="36"/>
      <c r="D72" s="14"/>
      <c r="E72" s="1"/>
      <c r="F72" s="13"/>
      <c r="G72" s="11"/>
      <c r="H72" s="11"/>
      <c r="I72" s="11"/>
      <c r="J72" s="27">
        <v>25</v>
      </c>
      <c r="K72" s="1"/>
      <c r="L72" s="1"/>
      <c r="M72" s="1"/>
      <c r="N72" s="3" t="e">
        <f>L72-#REF!</f>
        <v>#REF!</v>
      </c>
      <c r="O72" s="1"/>
    </row>
    <row r="73" spans="1:15" s="7" customFormat="1" ht="12.75" x14ac:dyDescent="0.2">
      <c r="A73" s="43" t="s">
        <v>136</v>
      </c>
      <c r="B73" s="36"/>
      <c r="D73" s="14"/>
      <c r="E73" s="1"/>
      <c r="F73" s="13"/>
      <c r="G73" s="11"/>
      <c r="H73" s="11"/>
      <c r="I73" s="11"/>
      <c r="J73" s="27">
        <v>20</v>
      </c>
      <c r="K73" s="1"/>
      <c r="L73" s="1"/>
      <c r="M73" s="1"/>
      <c r="N73" s="3" t="e">
        <f>L73-#REF!</f>
        <v>#REF!</v>
      </c>
      <c r="O73" s="1"/>
    </row>
    <row r="74" spans="1:15" s="7" customFormat="1" ht="12.75" x14ac:dyDescent="0.2">
      <c r="A74" s="43" t="s">
        <v>137</v>
      </c>
      <c r="B74" s="36"/>
      <c r="D74" s="14"/>
      <c r="E74" s="1"/>
      <c r="F74" s="13"/>
      <c r="G74" s="11"/>
      <c r="H74" s="11"/>
      <c r="I74" s="11"/>
      <c r="J74" s="27">
        <v>20</v>
      </c>
      <c r="K74" s="1"/>
      <c r="L74" s="1"/>
      <c r="M74" s="1"/>
      <c r="N74" s="3" t="e">
        <f>L74-#REF!</f>
        <v>#REF!</v>
      </c>
      <c r="O74" s="1"/>
    </row>
    <row r="75" spans="1:15" s="7" customFormat="1" ht="12.75" x14ac:dyDescent="0.2">
      <c r="A75" s="43" t="s">
        <v>166</v>
      </c>
      <c r="B75" s="36"/>
      <c r="D75" s="14"/>
      <c r="E75" s="1"/>
      <c r="F75" s="13"/>
      <c r="G75" s="11"/>
      <c r="H75" s="11"/>
      <c r="I75" s="11"/>
      <c r="J75" s="27">
        <v>10</v>
      </c>
      <c r="K75" s="1"/>
      <c r="L75" s="1"/>
      <c r="M75" s="1"/>
      <c r="N75" s="3" t="e">
        <f>L75-#REF!</f>
        <v>#REF!</v>
      </c>
      <c r="O75" s="1"/>
    </row>
    <row r="76" spans="1:15" s="7" customFormat="1" ht="12.75" x14ac:dyDescent="0.2">
      <c r="A76" s="43" t="s">
        <v>138</v>
      </c>
      <c r="B76" s="36"/>
      <c r="D76" s="14"/>
      <c r="E76" s="1"/>
      <c r="F76" s="13"/>
      <c r="G76" s="11"/>
      <c r="H76" s="11"/>
      <c r="I76" s="11"/>
      <c r="J76" s="27" t="s">
        <v>180</v>
      </c>
      <c r="K76" s="1"/>
      <c r="L76" s="1"/>
      <c r="M76" s="1"/>
      <c r="N76" s="3" t="e">
        <f>L76-#REF!</f>
        <v>#REF!</v>
      </c>
      <c r="O76" s="1"/>
    </row>
    <row r="77" spans="1:15" s="7" customFormat="1" ht="12.75" x14ac:dyDescent="0.2">
      <c r="A77" s="43" t="s">
        <v>139</v>
      </c>
      <c r="B77" s="36"/>
      <c r="D77" s="14"/>
      <c r="E77" s="1"/>
      <c r="F77" s="13"/>
      <c r="G77" s="11"/>
      <c r="H77" s="11"/>
      <c r="I77" s="11"/>
      <c r="J77" s="33">
        <v>125</v>
      </c>
      <c r="K77" s="1"/>
      <c r="L77" s="1"/>
      <c r="M77" s="1"/>
      <c r="N77" s="3" t="e">
        <f>L77-#REF!</f>
        <v>#REF!</v>
      </c>
      <c r="O77" s="1"/>
    </row>
    <row r="78" spans="1:15" s="7" customFormat="1" ht="12.75" x14ac:dyDescent="0.2">
      <c r="A78" s="43" t="s">
        <v>140</v>
      </c>
      <c r="B78" s="36"/>
      <c r="D78" s="14"/>
      <c r="E78" s="1"/>
      <c r="F78" s="13"/>
      <c r="G78" s="11"/>
      <c r="H78" s="11"/>
      <c r="I78" s="11"/>
      <c r="J78" s="27">
        <v>200</v>
      </c>
      <c r="K78" s="1"/>
      <c r="L78" s="1"/>
      <c r="M78" s="1"/>
      <c r="N78" s="3" t="e">
        <f>L78-#REF!</f>
        <v>#REF!</v>
      </c>
      <c r="O78" s="1"/>
    </row>
    <row r="79" spans="1:15" s="7" customFormat="1" ht="12.75" x14ac:dyDescent="0.2">
      <c r="A79" s="43" t="s">
        <v>177</v>
      </c>
      <c r="B79" s="36" t="s">
        <v>19</v>
      </c>
      <c r="D79" s="14"/>
      <c r="E79" s="1"/>
      <c r="F79" s="13"/>
      <c r="G79" s="11"/>
      <c r="H79" s="11"/>
      <c r="I79" s="11"/>
      <c r="J79" s="27">
        <v>100</v>
      </c>
      <c r="K79" s="1"/>
      <c r="L79" s="1"/>
      <c r="M79" s="1"/>
      <c r="N79" s="3" t="e">
        <f>L79-#REF!</f>
        <v>#REF!</v>
      </c>
      <c r="O79" s="1"/>
    </row>
    <row r="80" spans="1:15" s="7" customFormat="1" ht="12.75" x14ac:dyDescent="0.2">
      <c r="A80" s="43" t="s">
        <v>178</v>
      </c>
      <c r="B80" s="36" t="s">
        <v>19</v>
      </c>
      <c r="D80" s="14"/>
      <c r="E80" s="1"/>
      <c r="F80" s="13"/>
      <c r="G80" s="11"/>
      <c r="H80" s="11"/>
      <c r="I80" s="11"/>
      <c r="J80" s="27">
        <v>80</v>
      </c>
      <c r="K80" s="1"/>
      <c r="L80" s="1"/>
      <c r="M80" s="1"/>
      <c r="N80" s="3" t="e">
        <f>L80-#REF!</f>
        <v>#REF!</v>
      </c>
      <c r="O80" s="1"/>
    </row>
    <row r="81" spans="1:15" s="7" customFormat="1" ht="12.75" x14ac:dyDescent="0.2">
      <c r="A81" s="43" t="s">
        <v>141</v>
      </c>
      <c r="B81" s="36"/>
      <c r="D81" s="14"/>
      <c r="E81" s="1"/>
      <c r="F81" s="11"/>
      <c r="G81" s="11"/>
      <c r="H81" s="11"/>
      <c r="I81" s="11"/>
      <c r="J81" s="27">
        <v>150</v>
      </c>
      <c r="K81" s="1"/>
      <c r="L81" s="1"/>
      <c r="M81" s="1"/>
      <c r="N81" s="3" t="e">
        <f>L81-#REF!</f>
        <v>#REF!</v>
      </c>
      <c r="O81" s="1"/>
    </row>
    <row r="82" spans="1:15" s="7" customFormat="1" ht="12.75" x14ac:dyDescent="0.2">
      <c r="A82" s="43" t="s">
        <v>142</v>
      </c>
      <c r="B82" s="36"/>
      <c r="D82" s="14"/>
      <c r="E82" s="1"/>
      <c r="F82" s="11"/>
      <c r="G82" s="11"/>
      <c r="H82" s="11"/>
      <c r="I82" s="11"/>
      <c r="J82" s="27">
        <v>25</v>
      </c>
      <c r="K82" s="1"/>
      <c r="L82" s="1"/>
      <c r="M82" s="1"/>
      <c r="N82" s="3" t="e">
        <f>L82-#REF!</f>
        <v>#REF!</v>
      </c>
      <c r="O82" s="1"/>
    </row>
    <row r="83" spans="1:15" s="7" customFormat="1" ht="12.75" x14ac:dyDescent="0.2">
      <c r="A83" s="43" t="s">
        <v>143</v>
      </c>
      <c r="B83" s="36"/>
      <c r="D83" s="14"/>
      <c r="E83" s="1"/>
      <c r="F83" s="11"/>
      <c r="G83" s="11"/>
      <c r="H83" s="11"/>
      <c r="I83" s="11"/>
      <c r="J83" s="27">
        <v>50</v>
      </c>
      <c r="K83" s="1"/>
      <c r="L83" s="1"/>
      <c r="M83" s="1"/>
      <c r="N83" s="3" t="e">
        <f>L83-#REF!</f>
        <v>#REF!</v>
      </c>
      <c r="O83" s="1"/>
    </row>
    <row r="84" spans="1:15" s="7" customFormat="1" ht="12.75" x14ac:dyDescent="0.2">
      <c r="A84" s="44" t="s">
        <v>164</v>
      </c>
      <c r="B84" s="38"/>
      <c r="D84" s="14"/>
      <c r="E84" s="1"/>
      <c r="F84" s="11"/>
      <c r="G84" s="11"/>
      <c r="H84" s="11"/>
      <c r="I84" s="11"/>
      <c r="J84" s="27">
        <v>10</v>
      </c>
      <c r="K84" s="1"/>
      <c r="L84" s="1"/>
      <c r="M84" s="1"/>
      <c r="N84" s="3" t="e">
        <f>L84-#REF!</f>
        <v>#REF!</v>
      </c>
      <c r="O84" s="1"/>
    </row>
    <row r="85" spans="1:15" s="7" customFormat="1" ht="12.75" x14ac:dyDescent="0.2">
      <c r="A85" s="44" t="s">
        <v>179</v>
      </c>
      <c r="B85" s="19" t="s">
        <v>188</v>
      </c>
      <c r="D85" s="14"/>
      <c r="E85" s="1"/>
      <c r="F85" s="11"/>
      <c r="G85" s="11"/>
      <c r="H85" s="11"/>
      <c r="I85" s="11"/>
      <c r="J85" s="27">
        <v>5</v>
      </c>
      <c r="K85" s="1"/>
      <c r="L85" s="1"/>
      <c r="M85" s="1"/>
      <c r="N85" s="3" t="e">
        <f>L85-#REF!</f>
        <v>#REF!</v>
      </c>
      <c r="O85" s="1"/>
    </row>
    <row r="86" spans="1:15" s="7" customFormat="1" ht="12.75" x14ac:dyDescent="0.2">
      <c r="A86" s="53"/>
      <c r="B86" s="54"/>
      <c r="C86" s="55"/>
      <c r="D86" s="56"/>
      <c r="E86" s="57"/>
      <c r="F86" s="58"/>
      <c r="G86" s="58"/>
      <c r="H86" s="58"/>
      <c r="I86" s="58"/>
      <c r="J86" s="59"/>
      <c r="K86" s="1"/>
      <c r="L86" s="1"/>
      <c r="M86" s="1"/>
      <c r="N86" s="3"/>
      <c r="O86" s="1"/>
    </row>
    <row r="87" spans="1:15" s="7" customFormat="1" ht="12.75" x14ac:dyDescent="0.2">
      <c r="A87" s="60"/>
      <c r="B87" s="61"/>
      <c r="C87" s="62"/>
      <c r="D87" s="63"/>
      <c r="E87" s="58"/>
      <c r="F87" s="58"/>
      <c r="G87" s="58"/>
      <c r="H87" s="58"/>
      <c r="I87" s="58"/>
      <c r="J87" s="64"/>
      <c r="N87" s="3">
        <f t="shared" si="7"/>
        <v>0</v>
      </c>
    </row>
    <row r="88" spans="1:15" s="7" customFormat="1" ht="12.75" x14ac:dyDescent="0.2">
      <c r="A88" s="48" t="s">
        <v>157</v>
      </c>
      <c r="B88" s="49" t="s">
        <v>187</v>
      </c>
      <c r="C88" s="50"/>
      <c r="D88" s="51"/>
      <c r="E88" s="52"/>
      <c r="F88" s="30"/>
      <c r="G88" s="30"/>
      <c r="H88" s="30"/>
      <c r="I88" s="30"/>
      <c r="J88" s="31" t="s">
        <v>196</v>
      </c>
      <c r="N88" s="3" t="e">
        <f>L88-#REF!</f>
        <v>#REF!</v>
      </c>
    </row>
    <row r="89" spans="1:15" s="7" customFormat="1" ht="12.75" x14ac:dyDescent="0.2">
      <c r="A89" s="42"/>
      <c r="B89" s="22"/>
      <c r="C89" s="18"/>
      <c r="D89" s="3"/>
      <c r="F89" s="11"/>
      <c r="G89" s="11"/>
      <c r="H89" s="11"/>
      <c r="I89" s="11"/>
      <c r="J89" s="27"/>
      <c r="N89" s="3"/>
    </row>
    <row r="90" spans="1:15" s="7" customFormat="1" ht="12.75" x14ac:dyDescent="0.2">
      <c r="A90" s="45" t="s">
        <v>40</v>
      </c>
      <c r="B90" s="38" t="s">
        <v>41</v>
      </c>
      <c r="D90" s="14"/>
      <c r="F90" s="11"/>
      <c r="G90" s="11"/>
      <c r="H90" s="11"/>
      <c r="I90" s="11"/>
      <c r="J90" s="27">
        <v>30</v>
      </c>
      <c r="N90" s="3" t="e">
        <f>L90-#REF!</f>
        <v>#REF!</v>
      </c>
    </row>
    <row r="91" spans="1:15" s="7" customFormat="1" ht="12.75" x14ac:dyDescent="0.2">
      <c r="A91" s="45" t="s">
        <v>44</v>
      </c>
      <c r="B91" s="38" t="s">
        <v>158</v>
      </c>
      <c r="D91" s="14"/>
      <c r="F91" s="11"/>
      <c r="G91" s="11"/>
      <c r="H91" s="11"/>
      <c r="I91" s="11"/>
      <c r="J91" s="27">
        <v>30</v>
      </c>
      <c r="N91" s="3" t="e">
        <f>L91-#REF!</f>
        <v>#REF!</v>
      </c>
    </row>
    <row r="92" spans="1:15" s="7" customFormat="1" ht="12.75" x14ac:dyDescent="0.2">
      <c r="A92" s="45" t="s">
        <v>42</v>
      </c>
      <c r="B92" s="38" t="s">
        <v>43</v>
      </c>
      <c r="D92" s="14"/>
      <c r="F92" s="11"/>
      <c r="G92" s="11"/>
      <c r="H92" s="11"/>
      <c r="I92" s="11"/>
      <c r="J92" s="27">
        <v>30</v>
      </c>
      <c r="N92" s="3"/>
    </row>
    <row r="93" spans="1:15" s="7" customFormat="1" ht="12.75" x14ac:dyDescent="0.2">
      <c r="A93" s="45" t="s">
        <v>45</v>
      </c>
      <c r="B93" s="38" t="s">
        <v>159</v>
      </c>
      <c r="D93" s="14"/>
      <c r="F93" s="11"/>
      <c r="G93" s="11"/>
      <c r="H93" s="11"/>
      <c r="I93" s="11"/>
      <c r="J93" s="27">
        <v>30</v>
      </c>
      <c r="N93" s="3" t="e">
        <f>L93-#REF!</f>
        <v>#REF!</v>
      </c>
    </row>
    <row r="94" spans="1:15" ht="12.75" x14ac:dyDescent="0.2">
      <c r="A94" s="45"/>
      <c r="B94" s="38"/>
      <c r="C94" s="7"/>
      <c r="D94" s="14"/>
      <c r="E94" s="7"/>
      <c r="F94" s="11"/>
      <c r="G94" s="11"/>
      <c r="H94" s="11"/>
      <c r="I94" s="11"/>
      <c r="J94" s="11"/>
      <c r="K94" s="7"/>
      <c r="L94" s="7"/>
      <c r="M94" s="7"/>
      <c r="N94" s="3"/>
      <c r="O94" s="7"/>
    </row>
    <row r="95" spans="1:15" ht="12.75" x14ac:dyDescent="0.2">
      <c r="A95" s="45" t="s">
        <v>46</v>
      </c>
      <c r="B95" s="38" t="s">
        <v>47</v>
      </c>
      <c r="C95" s="7"/>
      <c r="D95" s="14"/>
      <c r="E95" s="7"/>
      <c r="F95" s="11"/>
      <c r="G95" s="11"/>
      <c r="H95" s="11"/>
      <c r="I95" s="11"/>
      <c r="J95" s="27">
        <v>30</v>
      </c>
      <c r="K95" s="7"/>
      <c r="L95" s="7"/>
      <c r="M95" s="7"/>
      <c r="N95" s="3" t="e">
        <f>L95-#REF!</f>
        <v>#REF!</v>
      </c>
      <c r="O95" s="7"/>
    </row>
    <row r="96" spans="1:15" ht="12.75" x14ac:dyDescent="0.2">
      <c r="A96" s="45" t="s">
        <v>48</v>
      </c>
      <c r="B96" s="38" t="s">
        <v>49</v>
      </c>
      <c r="C96" s="7"/>
      <c r="D96" s="14"/>
      <c r="E96" s="7"/>
      <c r="F96" s="11"/>
      <c r="G96" s="11"/>
      <c r="H96" s="11"/>
      <c r="I96" s="11"/>
      <c r="J96" s="27">
        <v>30</v>
      </c>
      <c r="K96" s="7"/>
      <c r="L96" s="7"/>
      <c r="M96" s="7"/>
      <c r="N96" s="3" t="e">
        <f>L96-#REF!</f>
        <v>#REF!</v>
      </c>
      <c r="O96" s="7"/>
    </row>
    <row r="97" spans="1:15" ht="12.75" x14ac:dyDescent="0.2">
      <c r="A97" s="45" t="s">
        <v>50</v>
      </c>
      <c r="B97" s="38" t="s">
        <v>51</v>
      </c>
      <c r="C97" s="7"/>
      <c r="D97" s="14"/>
      <c r="E97" s="7"/>
      <c r="F97" s="11"/>
      <c r="G97" s="11"/>
      <c r="H97" s="11"/>
      <c r="I97" s="11"/>
      <c r="J97" s="27">
        <v>30</v>
      </c>
      <c r="K97" s="7"/>
      <c r="L97" s="7"/>
      <c r="M97" s="7"/>
      <c r="N97" s="3" t="e">
        <f>L97-#REF!</f>
        <v>#REF!</v>
      </c>
      <c r="O97" s="7"/>
    </row>
    <row r="98" spans="1:15" ht="12.75" x14ac:dyDescent="0.2">
      <c r="A98" s="45"/>
      <c r="B98" s="38"/>
      <c r="C98" s="7"/>
      <c r="D98" s="14"/>
      <c r="E98" s="7"/>
      <c r="F98" s="11"/>
      <c r="G98" s="11"/>
      <c r="H98" s="11"/>
      <c r="I98" s="11"/>
      <c r="J98" s="11"/>
      <c r="K98" s="7"/>
      <c r="L98" s="7"/>
      <c r="M98" s="7"/>
      <c r="N98" s="3" t="e">
        <f>L98-#REF!</f>
        <v>#REF!</v>
      </c>
      <c r="O98" s="7"/>
    </row>
    <row r="99" spans="1:15" ht="12.75" x14ac:dyDescent="0.2">
      <c r="A99" s="45" t="s">
        <v>52</v>
      </c>
      <c r="B99" s="38" t="s">
        <v>53</v>
      </c>
      <c r="C99" s="7"/>
      <c r="D99" s="14"/>
      <c r="E99" s="7"/>
      <c r="F99" s="11"/>
      <c r="G99" s="11"/>
      <c r="H99" s="11"/>
      <c r="I99" s="11"/>
      <c r="J99" s="27">
        <v>30</v>
      </c>
      <c r="K99" s="7"/>
      <c r="L99" s="7"/>
      <c r="M99" s="7"/>
      <c r="N99" s="3" t="e">
        <f>L99-#REF!</f>
        <v>#REF!</v>
      </c>
      <c r="O99" s="7"/>
    </row>
    <row r="100" spans="1:15" ht="12.75" x14ac:dyDescent="0.2">
      <c r="A100" s="44"/>
      <c r="B100" s="38"/>
      <c r="C100" s="7"/>
      <c r="D100" s="14"/>
      <c r="E100" s="7"/>
      <c r="F100" s="11"/>
      <c r="G100" s="11"/>
      <c r="H100" s="11"/>
      <c r="I100" s="11"/>
      <c r="J100" s="11"/>
      <c r="K100" s="7"/>
      <c r="L100" s="7"/>
      <c r="M100" s="7"/>
      <c r="N100" s="3" t="e">
        <f>L100-#REF!</f>
        <v>#REF!</v>
      </c>
      <c r="O100" s="7"/>
    </row>
    <row r="101" spans="1:15" ht="12.75" x14ac:dyDescent="0.2">
      <c r="A101" s="44" t="s">
        <v>163</v>
      </c>
      <c r="B101" s="38" t="s">
        <v>160</v>
      </c>
      <c r="C101" s="7"/>
      <c r="D101" s="14"/>
      <c r="E101" s="7"/>
      <c r="F101" s="11"/>
      <c r="G101" s="11"/>
      <c r="H101" s="11"/>
      <c r="I101" s="11"/>
      <c r="J101" s="27">
        <v>30</v>
      </c>
      <c r="K101" s="7"/>
      <c r="L101" s="7"/>
      <c r="M101" s="7"/>
      <c r="N101" s="3"/>
      <c r="O101" s="7"/>
    </row>
    <row r="102" spans="1:15" ht="12.75" x14ac:dyDescent="0.2">
      <c r="A102" s="44" t="s">
        <v>54</v>
      </c>
      <c r="B102" s="38" t="s">
        <v>161</v>
      </c>
      <c r="C102" s="7"/>
      <c r="D102" s="14"/>
      <c r="E102" s="7"/>
      <c r="F102" s="11"/>
      <c r="G102" s="11"/>
      <c r="H102" s="11"/>
      <c r="I102" s="11"/>
      <c r="J102" s="27">
        <v>20</v>
      </c>
      <c r="K102" s="7"/>
      <c r="L102" s="7"/>
      <c r="M102" s="7"/>
      <c r="N102" s="3"/>
      <c r="O102" s="7"/>
    </row>
    <row r="103" spans="1:15" ht="12.75" x14ac:dyDescent="0.2">
      <c r="A103" s="44" t="s">
        <v>55</v>
      </c>
      <c r="B103" s="38" t="s">
        <v>162</v>
      </c>
      <c r="C103" s="7"/>
      <c r="D103" s="14"/>
      <c r="E103" s="7"/>
      <c r="F103" s="11"/>
      <c r="G103" s="11"/>
      <c r="H103" s="11"/>
      <c r="I103" s="11"/>
      <c r="J103" s="27">
        <v>30</v>
      </c>
      <c r="K103" s="7"/>
      <c r="L103" s="7"/>
      <c r="M103" s="7"/>
      <c r="N103" s="3"/>
      <c r="O103" s="7"/>
    </row>
    <row r="104" spans="1:15" ht="12.75" x14ac:dyDescent="0.2">
      <c r="A104" s="44"/>
      <c r="B104" s="38"/>
      <c r="C104" s="7"/>
      <c r="D104" s="14"/>
      <c r="E104" s="7"/>
      <c r="F104" s="11"/>
      <c r="G104" s="11"/>
      <c r="H104" s="11"/>
      <c r="I104" s="11"/>
      <c r="J104" s="11"/>
      <c r="K104" s="7"/>
      <c r="L104" s="7"/>
      <c r="M104" s="7"/>
      <c r="N104" s="3"/>
      <c r="O104" s="7"/>
    </row>
    <row r="105" spans="1:15" ht="12.75" x14ac:dyDescent="0.2">
      <c r="A105" s="45" t="s">
        <v>56</v>
      </c>
      <c r="B105" s="39" t="s">
        <v>57</v>
      </c>
      <c r="C105" s="7"/>
      <c r="D105" s="14"/>
      <c r="E105" s="7"/>
      <c r="F105" s="7"/>
      <c r="G105" s="11"/>
      <c r="H105" s="11"/>
      <c r="I105" s="11"/>
      <c r="J105" s="27">
        <v>15</v>
      </c>
      <c r="K105" s="7"/>
      <c r="L105" s="7"/>
      <c r="M105" s="7"/>
      <c r="N105" s="3" t="e">
        <f>L105-#REF!</f>
        <v>#REF!</v>
      </c>
      <c r="O105" s="7"/>
    </row>
    <row r="106" spans="1:15" ht="12.75" x14ac:dyDescent="0.2">
      <c r="A106" s="45" t="s">
        <v>58</v>
      </c>
      <c r="B106" s="39" t="s">
        <v>59</v>
      </c>
      <c r="C106" s="7"/>
      <c r="D106" s="14"/>
      <c r="E106" s="7"/>
      <c r="F106" s="7"/>
      <c r="G106" s="11"/>
      <c r="H106" s="11"/>
      <c r="I106" s="11"/>
      <c r="J106" s="27">
        <v>50</v>
      </c>
      <c r="K106" s="7"/>
      <c r="L106" s="7"/>
      <c r="M106" s="7"/>
      <c r="N106" s="3" t="e">
        <f>L106-#REF!</f>
        <v>#REF!</v>
      </c>
      <c r="O106" s="7"/>
    </row>
    <row r="107" spans="1:15" ht="12.75" x14ac:dyDescent="0.2">
      <c r="A107" s="45" t="s">
        <v>60</v>
      </c>
      <c r="B107" s="39" t="s">
        <v>61</v>
      </c>
      <c r="C107" s="7"/>
      <c r="D107" s="14"/>
      <c r="E107" s="7"/>
      <c r="F107" s="7"/>
      <c r="G107" s="11"/>
      <c r="H107" s="11"/>
      <c r="I107" s="11"/>
      <c r="J107" s="27">
        <v>50</v>
      </c>
      <c r="K107" s="7"/>
      <c r="L107" s="7"/>
      <c r="M107" s="7"/>
      <c r="N107" s="3" t="e">
        <f>L107-#REF!</f>
        <v>#REF!</v>
      </c>
      <c r="O107" s="7"/>
    </row>
    <row r="108" spans="1:15" ht="12.75" x14ac:dyDescent="0.2">
      <c r="A108" s="45" t="s">
        <v>62</v>
      </c>
      <c r="B108" s="38" t="s">
        <v>63</v>
      </c>
      <c r="C108" s="7"/>
      <c r="D108" s="14"/>
      <c r="E108" s="7"/>
      <c r="F108" s="7"/>
      <c r="G108" s="11"/>
      <c r="H108" s="11"/>
      <c r="I108" s="11"/>
      <c r="J108" s="27">
        <v>30</v>
      </c>
      <c r="K108" s="7"/>
      <c r="L108" s="7"/>
      <c r="M108" s="7"/>
      <c r="N108" s="3" t="e">
        <f>L108-#REF!</f>
        <v>#REF!</v>
      </c>
      <c r="O108" s="7"/>
    </row>
    <row r="109" spans="1:15" ht="12.75" x14ac:dyDescent="0.2">
      <c r="A109" s="45" t="s">
        <v>64</v>
      </c>
      <c r="B109" s="38" t="s">
        <v>65</v>
      </c>
      <c r="C109" s="7"/>
      <c r="D109" s="14"/>
      <c r="E109" s="7"/>
      <c r="F109" s="7"/>
      <c r="G109" s="11"/>
      <c r="H109" s="11"/>
      <c r="I109" s="11"/>
      <c r="J109" s="27">
        <v>30</v>
      </c>
      <c r="K109" s="7"/>
      <c r="L109" s="7"/>
      <c r="M109" s="7"/>
      <c r="N109" s="3" t="e">
        <f>L109-#REF!</f>
        <v>#REF!</v>
      </c>
      <c r="O109" s="7"/>
    </row>
    <row r="110" spans="1:15" ht="12.75" x14ac:dyDescent="0.2">
      <c r="A110" s="45" t="s">
        <v>66</v>
      </c>
      <c r="B110" s="38" t="s">
        <v>67</v>
      </c>
      <c r="C110" s="7"/>
      <c r="D110" s="14"/>
      <c r="E110" s="7"/>
      <c r="F110" s="7"/>
      <c r="G110" s="11"/>
      <c r="H110" s="11"/>
      <c r="I110" s="11"/>
      <c r="J110" s="27">
        <v>30</v>
      </c>
      <c r="K110" s="7"/>
      <c r="L110" s="7"/>
      <c r="M110" s="7"/>
      <c r="N110" s="3" t="e">
        <f>L110-#REF!</f>
        <v>#REF!</v>
      </c>
      <c r="O110" s="7"/>
    </row>
    <row r="111" spans="1:15" ht="12.75" x14ac:dyDescent="0.2">
      <c r="A111" s="45" t="s">
        <v>68</v>
      </c>
      <c r="B111" s="38" t="s">
        <v>69</v>
      </c>
      <c r="C111" s="7"/>
      <c r="D111" s="14"/>
      <c r="G111" s="11"/>
      <c r="H111" s="11"/>
      <c r="I111" s="11"/>
      <c r="J111" s="27">
        <v>30</v>
      </c>
      <c r="N111" s="3" t="e">
        <f>L111-#REF!</f>
        <v>#REF!</v>
      </c>
    </row>
    <row r="112" spans="1:15" ht="12.75" x14ac:dyDescent="0.2">
      <c r="A112" s="45" t="s">
        <v>70</v>
      </c>
      <c r="B112" s="38" t="s">
        <v>71</v>
      </c>
      <c r="C112" s="7"/>
      <c r="D112" s="14"/>
      <c r="G112" s="11"/>
      <c r="H112" s="11"/>
      <c r="I112" s="11"/>
      <c r="J112" s="27">
        <v>30</v>
      </c>
      <c r="N112" s="3" t="e">
        <f>L112-#REF!</f>
        <v>#REF!</v>
      </c>
    </row>
    <row r="113" spans="1:15" ht="12.75" x14ac:dyDescent="0.2">
      <c r="A113" s="45" t="s">
        <v>72</v>
      </c>
      <c r="B113" s="38" t="s">
        <v>73</v>
      </c>
      <c r="C113" s="7"/>
      <c r="D113" s="14"/>
      <c r="G113" s="11"/>
      <c r="H113" s="11"/>
      <c r="I113" s="11"/>
      <c r="J113" s="27">
        <v>30</v>
      </c>
      <c r="N113" s="3" t="e">
        <f>L113-#REF!</f>
        <v>#REF!</v>
      </c>
    </row>
    <row r="114" spans="1:15" ht="12.75" x14ac:dyDescent="0.2">
      <c r="A114" s="45" t="s">
        <v>74</v>
      </c>
      <c r="B114" s="38" t="s">
        <v>75</v>
      </c>
      <c r="C114" s="7"/>
      <c r="D114" s="14"/>
      <c r="G114" s="11"/>
      <c r="H114" s="11"/>
      <c r="I114" s="11"/>
      <c r="J114" s="27">
        <v>30</v>
      </c>
      <c r="N114" s="3" t="e">
        <f>L114-#REF!</f>
        <v>#REF!</v>
      </c>
    </row>
    <row r="115" spans="1:15" ht="12.75" x14ac:dyDescent="0.2">
      <c r="A115" s="45" t="s">
        <v>76</v>
      </c>
      <c r="B115" s="38" t="s">
        <v>77</v>
      </c>
      <c r="C115" s="7"/>
      <c r="D115" s="14"/>
      <c r="G115" s="11"/>
      <c r="H115" s="11"/>
      <c r="I115" s="11"/>
      <c r="J115" s="27">
        <v>30</v>
      </c>
      <c r="N115" s="3" t="e">
        <f>L115-#REF!</f>
        <v>#REF!</v>
      </c>
    </row>
    <row r="116" spans="1:15" s="7" customFormat="1" ht="12.75" x14ac:dyDescent="0.2">
      <c r="A116" s="45" t="s">
        <v>78</v>
      </c>
      <c r="B116" s="38" t="s">
        <v>79</v>
      </c>
      <c r="D116" s="14"/>
      <c r="E116" s="1"/>
      <c r="F116" s="1"/>
      <c r="G116" s="11"/>
      <c r="H116" s="11"/>
      <c r="I116" s="11"/>
      <c r="J116" s="27">
        <v>50</v>
      </c>
      <c r="K116" s="1"/>
      <c r="L116" s="1"/>
      <c r="M116" s="1"/>
      <c r="N116" s="3" t="e">
        <f>L116-#REF!</f>
        <v>#REF!</v>
      </c>
      <c r="O116" s="1"/>
    </row>
    <row r="117" spans="1:15" ht="12.75" x14ac:dyDescent="0.2">
      <c r="A117" s="45" t="s">
        <v>80</v>
      </c>
      <c r="B117" s="38" t="s">
        <v>81</v>
      </c>
      <c r="C117" s="7"/>
      <c r="D117" s="14"/>
      <c r="G117" s="11"/>
      <c r="H117" s="11"/>
      <c r="I117" s="11"/>
      <c r="J117" s="27">
        <v>50</v>
      </c>
      <c r="N117" s="3" t="e">
        <f>L117-#REF!</f>
        <v>#REF!</v>
      </c>
    </row>
    <row r="118" spans="1:15" ht="12.75" x14ac:dyDescent="0.2">
      <c r="A118" s="45" t="s">
        <v>82</v>
      </c>
      <c r="B118" s="38" t="s">
        <v>83</v>
      </c>
      <c r="C118" s="7"/>
      <c r="D118" s="14"/>
      <c r="G118" s="11"/>
      <c r="H118" s="11"/>
      <c r="I118" s="11"/>
      <c r="J118" s="27">
        <v>30</v>
      </c>
      <c r="N118" s="3" t="e">
        <f>L118-#REF!</f>
        <v>#REF!</v>
      </c>
    </row>
    <row r="119" spans="1:15" ht="12.75" x14ac:dyDescent="0.2">
      <c r="A119" s="45" t="s">
        <v>84</v>
      </c>
      <c r="B119" s="38" t="s">
        <v>85</v>
      </c>
      <c r="C119" s="7"/>
      <c r="D119" s="14"/>
      <c r="G119" s="11"/>
      <c r="H119" s="11"/>
      <c r="I119" s="11"/>
      <c r="J119" s="27">
        <v>30</v>
      </c>
      <c r="N119" s="3" t="e">
        <f>L119-#REF!</f>
        <v>#REF!</v>
      </c>
    </row>
    <row r="120" spans="1:15" ht="12.75" x14ac:dyDescent="0.2">
      <c r="A120" s="43"/>
      <c r="B120" s="36"/>
      <c r="D120" s="14"/>
      <c r="F120" s="21"/>
      <c r="G120" s="11"/>
      <c r="H120" s="11"/>
      <c r="I120" s="11"/>
      <c r="J120" s="11"/>
      <c r="N120" s="3" t="e">
        <f>L120-#REF!</f>
        <v>#REF!</v>
      </c>
    </row>
    <row r="121" spans="1:15" ht="12.75" x14ac:dyDescent="0.2">
      <c r="A121" s="41" t="s">
        <v>182</v>
      </c>
      <c r="B121" s="20" t="s">
        <v>184</v>
      </c>
      <c r="D121" s="14"/>
      <c r="J121" s="27">
        <v>20</v>
      </c>
      <c r="N121" s="3" t="e">
        <f>L121-#REF!</f>
        <v>#REF!</v>
      </c>
    </row>
    <row r="122" spans="1:15" ht="12.75" x14ac:dyDescent="0.2">
      <c r="A122" s="41" t="s">
        <v>183</v>
      </c>
      <c r="B122" s="20" t="s">
        <v>185</v>
      </c>
      <c r="D122" s="14"/>
      <c r="J122" s="27">
        <v>20</v>
      </c>
      <c r="N122" s="3" t="e">
        <f>L122-#REF!</f>
        <v>#REF!</v>
      </c>
    </row>
    <row r="123" spans="1:15" ht="12.75" x14ac:dyDescent="0.2">
      <c r="A123" s="45" t="s">
        <v>86</v>
      </c>
      <c r="B123" s="38" t="s">
        <v>87</v>
      </c>
      <c r="C123" s="7"/>
      <c r="D123" s="14"/>
      <c r="F123" s="11"/>
      <c r="G123" s="11"/>
      <c r="H123" s="11"/>
      <c r="I123" s="11"/>
      <c r="J123" s="27">
        <v>15</v>
      </c>
      <c r="N123" s="3" t="e">
        <f>L123-#REF!</f>
        <v>#REF!</v>
      </c>
    </row>
    <row r="124" spans="1:15" ht="12.75" x14ac:dyDescent="0.2">
      <c r="A124" s="44" t="s">
        <v>90</v>
      </c>
      <c r="B124" s="38" t="s">
        <v>191</v>
      </c>
      <c r="C124" s="7"/>
      <c r="D124" s="14"/>
      <c r="F124" s="11"/>
      <c r="G124" s="11"/>
      <c r="H124" s="11"/>
      <c r="I124" s="11"/>
      <c r="J124" s="27">
        <v>20</v>
      </c>
    </row>
    <row r="125" spans="1:15" ht="12.75" x14ac:dyDescent="0.2">
      <c r="A125" s="45" t="s">
        <v>88</v>
      </c>
      <c r="B125" s="38" t="s">
        <v>89</v>
      </c>
      <c r="C125" s="7"/>
      <c r="D125" s="14"/>
      <c r="F125" s="11"/>
      <c r="G125" s="11"/>
      <c r="H125" s="11"/>
      <c r="I125" s="11"/>
      <c r="J125" s="27">
        <v>30</v>
      </c>
    </row>
    <row r="126" spans="1:15" ht="12.75" x14ac:dyDescent="0.2">
      <c r="A126" s="43"/>
      <c r="B126" s="36"/>
      <c r="D126" s="14"/>
      <c r="J126" s="7"/>
    </row>
    <row r="127" spans="1:15" ht="12.75" x14ac:dyDescent="0.2">
      <c r="A127" s="45" t="s">
        <v>91</v>
      </c>
      <c r="B127" s="38" t="s">
        <v>92</v>
      </c>
      <c r="C127" s="7"/>
      <c r="D127" s="14"/>
      <c r="F127" s="11"/>
      <c r="G127" s="11"/>
      <c r="H127" s="11"/>
      <c r="I127" s="11"/>
      <c r="J127" s="27">
        <v>50</v>
      </c>
      <c r="N127" s="3" t="e">
        <f>L127-#REF!</f>
        <v>#REF!</v>
      </c>
    </row>
    <row r="128" spans="1:15" ht="12.75" x14ac:dyDescent="0.2">
      <c r="A128" s="45" t="s">
        <v>93</v>
      </c>
      <c r="B128" s="38" t="s">
        <v>94</v>
      </c>
      <c r="C128" s="7"/>
      <c r="D128" s="14"/>
      <c r="F128" s="11"/>
      <c r="G128" s="11"/>
      <c r="H128" s="11"/>
      <c r="I128" s="11"/>
      <c r="J128" s="27">
        <v>50</v>
      </c>
      <c r="N128" s="3" t="e">
        <f>L128-#REF!</f>
        <v>#REF!</v>
      </c>
    </row>
    <row r="129" spans="1:15" ht="12.75" x14ac:dyDescent="0.2">
      <c r="A129" s="45" t="s">
        <v>95</v>
      </c>
      <c r="B129" s="38" t="s">
        <v>94</v>
      </c>
      <c r="C129" s="7"/>
      <c r="D129" s="14"/>
      <c r="F129" s="11"/>
      <c r="G129" s="11"/>
      <c r="H129" s="11"/>
      <c r="I129" s="11"/>
      <c r="J129" s="27">
        <v>35</v>
      </c>
      <c r="N129" s="3" t="e">
        <f>L129-#REF!</f>
        <v>#REF!</v>
      </c>
    </row>
    <row r="130" spans="1:15" ht="12.75" x14ac:dyDescent="0.2">
      <c r="A130" s="44"/>
      <c r="B130" s="38"/>
      <c r="C130" s="7"/>
      <c r="D130" s="14"/>
      <c r="F130" s="11"/>
      <c r="G130" s="11"/>
      <c r="H130" s="11"/>
      <c r="I130" s="11"/>
      <c r="J130" s="11"/>
      <c r="N130" s="3" t="e">
        <f>L130-#REF!</f>
        <v>#REF!</v>
      </c>
    </row>
    <row r="131" spans="1:15" ht="12.75" x14ac:dyDescent="0.2">
      <c r="A131" s="45" t="s">
        <v>96</v>
      </c>
      <c r="B131" s="39" t="s">
        <v>97</v>
      </c>
      <c r="C131" s="7"/>
      <c r="D131" s="14"/>
      <c r="F131" s="11"/>
      <c r="G131" s="11"/>
      <c r="H131" s="11"/>
      <c r="I131" s="11"/>
      <c r="J131" s="27">
        <v>50</v>
      </c>
      <c r="N131" s="3" t="e">
        <f>L131-#REF!</f>
        <v>#REF!</v>
      </c>
    </row>
    <row r="132" spans="1:15" ht="12.75" x14ac:dyDescent="0.2">
      <c r="A132" s="45" t="s">
        <v>98</v>
      </c>
      <c r="B132" s="38" t="s">
        <v>192</v>
      </c>
      <c r="C132" s="7"/>
      <c r="D132" s="14"/>
      <c r="F132" s="11"/>
      <c r="G132" s="11"/>
      <c r="H132" s="11"/>
      <c r="I132" s="11"/>
      <c r="J132" s="27">
        <v>50</v>
      </c>
      <c r="N132" s="3" t="e">
        <f>L132-#REF!</f>
        <v>#REF!</v>
      </c>
    </row>
    <row r="133" spans="1:15" ht="12.75" x14ac:dyDescent="0.2">
      <c r="A133" s="45" t="s">
        <v>167</v>
      </c>
      <c r="B133" s="38" t="s">
        <v>192</v>
      </c>
      <c r="C133" s="7"/>
      <c r="D133" s="14"/>
      <c r="E133" s="7"/>
      <c r="F133" s="11"/>
      <c r="G133" s="11"/>
      <c r="H133" s="11"/>
      <c r="I133" s="11"/>
      <c r="J133" s="27">
        <v>160</v>
      </c>
      <c r="K133" s="7"/>
      <c r="L133" s="7"/>
      <c r="M133" s="7"/>
      <c r="N133" s="3" t="e">
        <f>L133-#REF!</f>
        <v>#REF!</v>
      </c>
      <c r="O133" s="7"/>
    </row>
    <row r="134" spans="1:15" ht="12.75" x14ac:dyDescent="0.2">
      <c r="A134" s="44" t="s">
        <v>99</v>
      </c>
      <c r="B134" s="38" t="s">
        <v>100</v>
      </c>
      <c r="C134" s="7"/>
      <c r="D134" s="14"/>
      <c r="F134" s="11"/>
      <c r="G134" s="11"/>
      <c r="H134" s="11"/>
      <c r="I134" s="11"/>
      <c r="J134" s="27">
        <v>50</v>
      </c>
      <c r="N134" s="3"/>
    </row>
    <row r="135" spans="1:15" ht="12.75" x14ac:dyDescent="0.2">
      <c r="A135" s="45" t="s">
        <v>101</v>
      </c>
      <c r="B135" s="38" t="s">
        <v>102</v>
      </c>
      <c r="C135" s="7"/>
      <c r="D135" s="14"/>
      <c r="F135" s="11"/>
      <c r="G135" s="11"/>
      <c r="H135" s="11"/>
      <c r="I135" s="11"/>
      <c r="J135" s="27">
        <v>50</v>
      </c>
      <c r="N135" s="3" t="e">
        <f>L135-#REF!</f>
        <v>#REF!</v>
      </c>
    </row>
    <row r="136" spans="1:15" ht="12.75" x14ac:dyDescent="0.2">
      <c r="A136" s="44" t="s">
        <v>103</v>
      </c>
      <c r="B136" s="38" t="s">
        <v>104</v>
      </c>
      <c r="C136" s="7"/>
      <c r="D136" s="14"/>
      <c r="F136" s="11"/>
      <c r="G136" s="11"/>
      <c r="H136" s="11"/>
      <c r="I136" s="11"/>
      <c r="J136" s="27">
        <v>50</v>
      </c>
      <c r="N136" s="3"/>
    </row>
    <row r="137" spans="1:15" ht="12.75" x14ac:dyDescent="0.2">
      <c r="A137" s="44" t="s">
        <v>105</v>
      </c>
      <c r="B137" s="38" t="s">
        <v>106</v>
      </c>
      <c r="C137" s="7"/>
      <c r="D137" s="14"/>
      <c r="F137" s="11"/>
      <c r="G137" s="11"/>
      <c r="H137" s="11"/>
      <c r="I137" s="11"/>
      <c r="J137" s="27">
        <v>75</v>
      </c>
      <c r="N137" s="3"/>
    </row>
    <row r="138" spans="1:15" ht="12.75" x14ac:dyDescent="0.2">
      <c r="A138" s="44"/>
      <c r="B138" s="38"/>
      <c r="C138" s="7"/>
      <c r="D138" s="14"/>
      <c r="F138" s="11"/>
      <c r="G138" s="11"/>
      <c r="H138" s="11"/>
      <c r="I138" s="11"/>
      <c r="J138" s="11"/>
      <c r="N138" s="3"/>
    </row>
    <row r="139" spans="1:15" ht="12.75" x14ac:dyDescent="0.2">
      <c r="A139" s="45" t="s">
        <v>107</v>
      </c>
      <c r="B139" s="38" t="s">
        <v>108</v>
      </c>
      <c r="C139" s="7"/>
      <c r="D139" s="14"/>
      <c r="F139" s="11"/>
      <c r="G139" s="11"/>
      <c r="H139" s="11"/>
      <c r="I139" s="11"/>
      <c r="J139" s="27">
        <v>50</v>
      </c>
      <c r="N139" s="3" t="e">
        <f>L139-#REF!</f>
        <v>#REF!</v>
      </c>
    </row>
    <row r="140" spans="1:15" s="7" customFormat="1" ht="12.75" x14ac:dyDescent="0.2">
      <c r="A140" s="44"/>
      <c r="B140" s="38"/>
      <c r="D140" s="14"/>
      <c r="E140" s="1"/>
      <c r="F140" s="11"/>
      <c r="G140" s="11"/>
      <c r="H140" s="11"/>
      <c r="I140" s="11"/>
      <c r="J140" s="11"/>
      <c r="K140" s="1"/>
      <c r="L140" s="1"/>
      <c r="M140" s="1"/>
      <c r="N140" s="3" t="e">
        <f>L140-#REF!</f>
        <v>#REF!</v>
      </c>
      <c r="O140" s="1"/>
    </row>
    <row r="141" spans="1:15" s="7" customFormat="1" ht="12.75" x14ac:dyDescent="0.2">
      <c r="A141" s="45" t="s">
        <v>109</v>
      </c>
      <c r="B141" s="38" t="s">
        <v>110</v>
      </c>
      <c r="D141" s="14"/>
      <c r="E141" s="1"/>
      <c r="F141" s="11"/>
      <c r="G141" s="11"/>
      <c r="H141" s="11"/>
      <c r="I141" s="11"/>
      <c r="J141" s="27">
        <v>30</v>
      </c>
      <c r="K141" s="1"/>
      <c r="L141" s="1"/>
      <c r="M141" s="1"/>
      <c r="N141" s="3" t="e">
        <f>L141-#REF!</f>
        <v>#REF!</v>
      </c>
      <c r="O141" s="1"/>
    </row>
    <row r="142" spans="1:15" ht="12.75" x14ac:dyDescent="0.2">
      <c r="A142" s="44" t="s">
        <v>111</v>
      </c>
      <c r="B142" s="38" t="s">
        <v>112</v>
      </c>
      <c r="C142" s="7"/>
      <c r="D142" s="14"/>
      <c r="F142" s="11"/>
      <c r="G142" s="11"/>
      <c r="H142" s="11"/>
      <c r="I142" s="11"/>
      <c r="J142" s="27">
        <v>30</v>
      </c>
      <c r="N142" s="3"/>
    </row>
    <row r="143" spans="1:15" ht="12.75" x14ac:dyDescent="0.2">
      <c r="A143" s="44"/>
      <c r="B143" s="38"/>
      <c r="C143" s="7"/>
      <c r="D143" s="14"/>
      <c r="F143" s="11"/>
      <c r="G143" s="11"/>
      <c r="H143" s="11"/>
      <c r="I143" s="11"/>
      <c r="J143" s="11"/>
      <c r="N143" s="3" t="e">
        <f>L143-#REF!</f>
        <v>#REF!</v>
      </c>
    </row>
    <row r="144" spans="1:15" ht="12.75" x14ac:dyDescent="0.2">
      <c r="N144" s="3" t="e">
        <f>L144-#REF!</f>
        <v>#REF!</v>
      </c>
    </row>
    <row r="145" spans="1:15" ht="12.75" x14ac:dyDescent="0.2">
      <c r="A145" s="45" t="s">
        <v>114</v>
      </c>
      <c r="B145" s="40" t="s">
        <v>115</v>
      </c>
      <c r="C145" s="7"/>
      <c r="D145" s="14"/>
      <c r="F145" s="11"/>
      <c r="G145" s="11"/>
      <c r="H145" s="11"/>
      <c r="I145" s="11"/>
      <c r="J145" s="27">
        <v>75</v>
      </c>
      <c r="N145" s="3" t="e">
        <f>L145-#REF!</f>
        <v>#REF!</v>
      </c>
    </row>
    <row r="146" spans="1:15" ht="12.75" x14ac:dyDescent="0.2">
      <c r="A146" s="45" t="s">
        <v>116</v>
      </c>
      <c r="B146" s="40" t="s">
        <v>117</v>
      </c>
      <c r="C146" s="7"/>
      <c r="D146" s="14"/>
      <c r="F146" s="11"/>
      <c r="G146" s="11"/>
      <c r="H146" s="11"/>
      <c r="I146" s="11"/>
      <c r="J146" s="27">
        <v>75</v>
      </c>
      <c r="N146" s="3" t="e">
        <f>L146-#REF!</f>
        <v>#REF!</v>
      </c>
    </row>
    <row r="147" spans="1:15" ht="12.75" x14ac:dyDescent="0.2">
      <c r="A147" s="46" t="s">
        <v>118</v>
      </c>
      <c r="B147" s="40" t="s">
        <v>119</v>
      </c>
      <c r="C147" s="7"/>
      <c r="D147" s="14"/>
      <c r="F147" s="11"/>
      <c r="G147" s="11"/>
      <c r="H147" s="11"/>
      <c r="I147" s="11"/>
      <c r="J147" s="27">
        <v>10</v>
      </c>
      <c r="N147" s="3"/>
    </row>
    <row r="148" spans="1:15" ht="12.75" x14ac:dyDescent="0.2">
      <c r="A148" s="46"/>
      <c r="B148" s="40"/>
      <c r="C148" s="7"/>
      <c r="D148" s="14"/>
      <c r="F148" s="11"/>
      <c r="G148" s="11"/>
      <c r="H148" s="11"/>
      <c r="I148" s="11"/>
      <c r="J148" s="27"/>
      <c r="N148" s="3"/>
    </row>
    <row r="149" spans="1:15" ht="12.75" x14ac:dyDescent="0.2">
      <c r="A149" s="45" t="s">
        <v>113</v>
      </c>
      <c r="B149" s="40" t="s">
        <v>190</v>
      </c>
      <c r="C149" s="7"/>
      <c r="D149" s="14"/>
      <c r="F149" s="11"/>
      <c r="G149" s="11"/>
      <c r="H149" s="11"/>
      <c r="I149" s="11"/>
      <c r="J149" s="27">
        <v>15</v>
      </c>
      <c r="N149" s="3" t="e">
        <f>L149-#REF!</f>
        <v>#REF!</v>
      </c>
    </row>
    <row r="150" spans="1:15" ht="12.75" x14ac:dyDescent="0.2">
      <c r="A150" s="44" t="s">
        <v>120</v>
      </c>
      <c r="B150" s="38" t="s">
        <v>121</v>
      </c>
      <c r="C150" s="7"/>
      <c r="D150" s="14"/>
      <c r="F150" s="11"/>
      <c r="G150" s="11"/>
      <c r="H150" s="11"/>
      <c r="I150" s="11"/>
      <c r="J150" s="27">
        <v>15</v>
      </c>
      <c r="N150" s="3" t="e">
        <f>L150-#REF!</f>
        <v>#REF!</v>
      </c>
    </row>
    <row r="151" spans="1:15" ht="12.75" x14ac:dyDescent="0.2">
      <c r="A151" s="45" t="s">
        <v>122</v>
      </c>
      <c r="B151" s="38" t="s">
        <v>123</v>
      </c>
      <c r="C151" s="7"/>
      <c r="D151" s="14"/>
      <c r="F151" s="11"/>
      <c r="G151" s="11"/>
      <c r="H151" s="11"/>
      <c r="I151" s="11"/>
      <c r="J151" s="27">
        <v>30</v>
      </c>
      <c r="N151" s="3" t="e">
        <f>L151-#REF!</f>
        <v>#REF!</v>
      </c>
    </row>
    <row r="152" spans="1:15" ht="12.75" x14ac:dyDescent="0.2">
      <c r="A152" s="44" t="s">
        <v>124</v>
      </c>
      <c r="B152" s="38" t="s">
        <v>125</v>
      </c>
      <c r="C152" s="7"/>
      <c r="D152" s="14"/>
      <c r="F152" s="11"/>
      <c r="G152" s="11"/>
      <c r="H152" s="11"/>
      <c r="I152" s="11"/>
      <c r="J152" s="27">
        <v>15</v>
      </c>
      <c r="N152" s="3" t="e">
        <f>L152-#REF!</f>
        <v>#REF!</v>
      </c>
    </row>
    <row r="153" spans="1:15" ht="12.75" x14ac:dyDescent="0.2">
      <c r="A153" s="45" t="s">
        <v>193</v>
      </c>
      <c r="B153" s="38" t="s">
        <v>126</v>
      </c>
      <c r="C153" s="7"/>
      <c r="D153" s="14"/>
      <c r="F153" s="11"/>
      <c r="G153" s="11"/>
      <c r="H153" s="11"/>
      <c r="I153" s="11"/>
      <c r="J153" s="27">
        <v>15</v>
      </c>
      <c r="N153" s="3"/>
    </row>
    <row r="154" spans="1:15" ht="12.75" x14ac:dyDescent="0.2">
      <c r="A154" s="45" t="s">
        <v>127</v>
      </c>
      <c r="B154" s="38" t="s">
        <v>128</v>
      </c>
      <c r="C154" s="7"/>
      <c r="D154" s="14"/>
      <c r="F154" s="11"/>
      <c r="G154" s="11"/>
      <c r="H154" s="11"/>
      <c r="I154" s="11"/>
      <c r="J154" s="27">
        <v>15</v>
      </c>
      <c r="N154" s="3"/>
    </row>
    <row r="155" spans="1:15" ht="12.75" x14ac:dyDescent="0.2">
      <c r="A155" s="44"/>
      <c r="B155" s="38"/>
      <c r="C155" s="7"/>
      <c r="D155" s="14"/>
      <c r="F155" s="11"/>
      <c r="G155" s="11"/>
      <c r="H155" s="11"/>
      <c r="I155" s="11"/>
      <c r="J155" s="11"/>
      <c r="N155" s="3"/>
    </row>
    <row r="156" spans="1:15" ht="12.75" x14ac:dyDescent="0.2">
      <c r="A156" s="45" t="s">
        <v>129</v>
      </c>
      <c r="B156" s="38" t="s">
        <v>130</v>
      </c>
      <c r="C156" s="7"/>
      <c r="D156" s="14"/>
      <c r="F156" s="11"/>
      <c r="G156" s="11"/>
      <c r="H156" s="11"/>
      <c r="I156" s="11"/>
      <c r="J156" s="27">
        <v>50</v>
      </c>
      <c r="N156" s="3" t="e">
        <f>L156-#REF!</f>
        <v>#REF!</v>
      </c>
    </row>
    <row r="157" spans="1:15" ht="12.75" x14ac:dyDescent="0.2">
      <c r="A157" s="45" t="s">
        <v>168</v>
      </c>
      <c r="B157" s="38" t="s">
        <v>130</v>
      </c>
      <c r="C157" s="7"/>
      <c r="D157" s="14"/>
      <c r="E157" s="7"/>
      <c r="F157" s="11"/>
      <c r="G157" s="11"/>
      <c r="H157" s="11"/>
      <c r="I157" s="11"/>
      <c r="J157" s="27">
        <v>160</v>
      </c>
      <c r="K157" s="7"/>
      <c r="L157" s="7"/>
      <c r="M157" s="7"/>
      <c r="N157" s="3" t="e">
        <f>L157-#REF!</f>
        <v>#REF!</v>
      </c>
      <c r="O157" s="7"/>
    </row>
    <row r="158" spans="1:15" ht="12.75" x14ac:dyDescent="0.2">
      <c r="A158" s="44" t="s">
        <v>131</v>
      </c>
      <c r="B158" s="38" t="s">
        <v>132</v>
      </c>
      <c r="C158" s="7"/>
      <c r="D158" s="14"/>
      <c r="E158" s="7"/>
      <c r="F158" s="11"/>
      <c r="G158" s="11"/>
      <c r="H158" s="11"/>
      <c r="I158" s="11"/>
      <c r="J158" s="27">
        <v>75</v>
      </c>
      <c r="K158" s="7"/>
      <c r="L158" s="7"/>
      <c r="M158" s="7"/>
      <c r="N158" s="3"/>
      <c r="O158" s="7"/>
    </row>
    <row r="159" spans="1:15" ht="12.75" x14ac:dyDescent="0.2">
      <c r="A159" s="44" t="s">
        <v>189</v>
      </c>
      <c r="B159" s="38" t="s">
        <v>194</v>
      </c>
      <c r="C159" s="20"/>
      <c r="D159" s="14"/>
      <c r="F159" s="11"/>
      <c r="G159" s="11"/>
      <c r="H159" s="11"/>
      <c r="I159" s="11"/>
      <c r="J159" s="27">
        <v>50</v>
      </c>
      <c r="N159" s="3" t="e">
        <f>L159-#REF!</f>
        <v>#REF!</v>
      </c>
    </row>
    <row r="160" spans="1:15" ht="12.75" x14ac:dyDescent="0.2">
      <c r="A160" s="44"/>
      <c r="B160" s="38"/>
      <c r="C160" s="20"/>
      <c r="D160" s="14"/>
      <c r="F160" s="11"/>
      <c r="G160" s="11"/>
      <c r="H160" s="11"/>
      <c r="I160" s="11"/>
      <c r="J160" s="11"/>
      <c r="N160" s="3"/>
    </row>
    <row r="161" spans="1:14" ht="12.75" x14ac:dyDescent="0.2">
      <c r="A161" s="44"/>
      <c r="B161" s="38"/>
      <c r="C161" s="7"/>
      <c r="D161" s="14"/>
      <c r="F161" s="11"/>
      <c r="G161" s="11"/>
      <c r="H161" s="11"/>
      <c r="I161" s="11"/>
      <c r="J161" s="11"/>
      <c r="N161" s="3" t="e">
        <f>L161-#REF!</f>
        <v>#REF!</v>
      </c>
    </row>
    <row r="162" spans="1:14" ht="12.75" x14ac:dyDescent="0.2">
      <c r="A162" s="44"/>
      <c r="B162" s="38"/>
      <c r="C162" s="7"/>
      <c r="D162" s="14"/>
      <c r="E162" s="11"/>
      <c r="F162" s="11"/>
      <c r="G162" s="11"/>
      <c r="H162" s="11"/>
      <c r="I162" s="11"/>
      <c r="J162" s="13"/>
      <c r="N162" s="3">
        <f t="shared" ref="N162:N193" si="9">L162-J162</f>
        <v>0</v>
      </c>
    </row>
    <row r="163" spans="1:14" ht="12.75" x14ac:dyDescent="0.2">
      <c r="A163" s="44"/>
      <c r="B163" s="38"/>
      <c r="C163" s="7"/>
      <c r="D163" s="14"/>
      <c r="E163" s="11"/>
      <c r="F163" s="11"/>
      <c r="G163" s="11"/>
      <c r="H163" s="11"/>
      <c r="I163" s="11"/>
      <c r="J163" s="13"/>
      <c r="N163" s="3">
        <f t="shared" si="9"/>
        <v>0</v>
      </c>
    </row>
    <row r="164" spans="1:14" ht="12.75" x14ac:dyDescent="0.2">
      <c r="A164" s="19"/>
      <c r="B164" s="38"/>
      <c r="C164" s="7"/>
      <c r="D164" s="14"/>
      <c r="E164" s="11"/>
      <c r="F164" s="11"/>
      <c r="G164" s="11"/>
      <c r="H164" s="11"/>
      <c r="I164" s="11"/>
      <c r="J164" s="13"/>
      <c r="N164" s="3">
        <f t="shared" si="9"/>
        <v>0</v>
      </c>
    </row>
    <row r="165" spans="1:14" ht="12.75" x14ac:dyDescent="0.2">
      <c r="A165" s="19"/>
      <c r="B165" s="38"/>
      <c r="C165" s="7"/>
      <c r="D165" s="14"/>
      <c r="E165" s="11"/>
      <c r="F165" s="11"/>
      <c r="G165" s="11"/>
      <c r="H165" s="11"/>
      <c r="I165" s="11"/>
      <c r="J165" s="13"/>
      <c r="N165" s="3">
        <f t="shared" si="9"/>
        <v>0</v>
      </c>
    </row>
    <row r="166" spans="1:14" ht="12.75" x14ac:dyDescent="0.2">
      <c r="A166" s="19"/>
      <c r="B166" s="38"/>
      <c r="C166" s="7"/>
      <c r="D166" s="14"/>
      <c r="E166" s="11"/>
      <c r="F166" s="11"/>
      <c r="G166" s="11"/>
      <c r="H166" s="11"/>
      <c r="I166" s="11"/>
      <c r="J166" s="13"/>
      <c r="N166" s="3">
        <f t="shared" si="9"/>
        <v>0</v>
      </c>
    </row>
    <row r="167" spans="1:14" ht="12.75" x14ac:dyDescent="0.2">
      <c r="A167" s="19"/>
      <c r="B167" s="38"/>
      <c r="C167" s="7"/>
      <c r="D167" s="14"/>
      <c r="E167" s="11"/>
      <c r="F167" s="11"/>
      <c r="G167" s="11"/>
      <c r="H167" s="11"/>
      <c r="I167" s="11"/>
      <c r="J167" s="13"/>
      <c r="N167" s="3">
        <f t="shared" si="9"/>
        <v>0</v>
      </c>
    </row>
    <row r="168" spans="1:14" ht="12.75" x14ac:dyDescent="0.2">
      <c r="A168" s="19"/>
      <c r="B168" s="38"/>
      <c r="C168" s="7"/>
      <c r="D168" s="14"/>
      <c r="E168" s="11"/>
      <c r="F168" s="11"/>
      <c r="G168" s="11"/>
      <c r="H168" s="11"/>
      <c r="I168" s="11"/>
      <c r="J168" s="13"/>
      <c r="N168" s="3">
        <f t="shared" si="9"/>
        <v>0</v>
      </c>
    </row>
    <row r="169" spans="1:14" ht="12.75" x14ac:dyDescent="0.2">
      <c r="A169" s="19"/>
      <c r="B169" s="38"/>
      <c r="C169" s="7"/>
      <c r="D169" s="14"/>
      <c r="E169" s="11"/>
      <c r="F169" s="11"/>
      <c r="G169" s="11"/>
      <c r="H169" s="11"/>
      <c r="I169" s="11"/>
      <c r="J169" s="13"/>
      <c r="N169" s="3">
        <f t="shared" si="9"/>
        <v>0</v>
      </c>
    </row>
    <row r="170" spans="1:14" ht="12.75" x14ac:dyDescent="0.2">
      <c r="A170" s="19"/>
      <c r="B170" s="38"/>
      <c r="C170" s="7"/>
      <c r="D170" s="14"/>
      <c r="E170" s="11"/>
      <c r="F170" s="11"/>
      <c r="G170" s="11"/>
      <c r="H170" s="11"/>
      <c r="I170" s="11"/>
      <c r="J170" s="13"/>
      <c r="N170" s="3">
        <f t="shared" si="9"/>
        <v>0</v>
      </c>
    </row>
    <row r="171" spans="1:14" ht="12.75" x14ac:dyDescent="0.2">
      <c r="A171" s="19"/>
      <c r="B171" s="38"/>
      <c r="C171" s="7"/>
      <c r="D171" s="14"/>
      <c r="E171" s="11"/>
      <c r="F171" s="11"/>
      <c r="G171" s="11"/>
      <c r="H171" s="11"/>
      <c r="I171" s="11"/>
      <c r="J171" s="13"/>
      <c r="N171" s="3">
        <f t="shared" si="9"/>
        <v>0</v>
      </c>
    </row>
    <row r="172" spans="1:14" ht="12.75" x14ac:dyDescent="0.2">
      <c r="A172" s="19"/>
      <c r="B172" s="38"/>
      <c r="C172" s="7"/>
      <c r="D172" s="14"/>
      <c r="E172" s="11"/>
      <c r="F172" s="11"/>
      <c r="G172" s="11"/>
      <c r="H172" s="11"/>
      <c r="I172" s="11"/>
      <c r="J172" s="13"/>
      <c r="N172" s="3">
        <f t="shared" si="9"/>
        <v>0</v>
      </c>
    </row>
    <row r="173" spans="1:14" ht="12.75" x14ac:dyDescent="0.2">
      <c r="A173" s="19"/>
      <c r="B173" s="38"/>
      <c r="C173" s="7"/>
      <c r="D173" s="14"/>
      <c r="E173" s="11"/>
      <c r="F173" s="11"/>
      <c r="G173" s="11"/>
      <c r="H173" s="11"/>
      <c r="I173" s="11"/>
      <c r="J173" s="13"/>
      <c r="N173" s="3">
        <f t="shared" si="9"/>
        <v>0</v>
      </c>
    </row>
    <row r="174" spans="1:14" ht="12.75" x14ac:dyDescent="0.2">
      <c r="A174" s="19"/>
      <c r="B174" s="38"/>
      <c r="C174" s="7"/>
      <c r="D174" s="14"/>
      <c r="E174" s="11"/>
      <c r="F174" s="11"/>
      <c r="G174" s="11"/>
      <c r="H174" s="11"/>
      <c r="I174" s="11"/>
      <c r="J174" s="21"/>
      <c r="N174" s="3">
        <f t="shared" si="9"/>
        <v>0</v>
      </c>
    </row>
    <row r="175" spans="1:14" ht="12.75" x14ac:dyDescent="0.2">
      <c r="A175" s="19"/>
      <c r="B175" s="38"/>
      <c r="C175" s="7"/>
      <c r="D175" s="14"/>
      <c r="E175" s="11"/>
      <c r="F175" s="11"/>
      <c r="G175" s="21"/>
      <c r="H175" s="21"/>
      <c r="I175" s="21"/>
      <c r="J175" s="21"/>
      <c r="N175" s="3">
        <f t="shared" si="9"/>
        <v>0</v>
      </c>
    </row>
    <row r="176" spans="1:14" ht="12.75" x14ac:dyDescent="0.2">
      <c r="A176" s="19"/>
      <c r="B176" s="38"/>
      <c r="C176" s="7"/>
      <c r="D176" s="14"/>
      <c r="E176" s="11"/>
      <c r="F176" s="11"/>
      <c r="G176" s="21"/>
      <c r="H176" s="21"/>
      <c r="I176" s="21"/>
      <c r="J176" s="21"/>
      <c r="N176" s="3">
        <f t="shared" si="9"/>
        <v>0</v>
      </c>
    </row>
    <row r="177" spans="1:14" ht="12.75" x14ac:dyDescent="0.2">
      <c r="A177" s="19"/>
      <c r="B177" s="38"/>
      <c r="C177" s="7"/>
      <c r="D177" s="14"/>
      <c r="E177" s="11"/>
      <c r="F177" s="11"/>
      <c r="G177" s="11"/>
      <c r="H177" s="11"/>
      <c r="I177" s="11"/>
      <c r="J177" s="21"/>
      <c r="N177" s="3">
        <f t="shared" si="9"/>
        <v>0</v>
      </c>
    </row>
    <row r="178" spans="1:14" ht="12.75" x14ac:dyDescent="0.2">
      <c r="A178" s="19"/>
      <c r="B178" s="38"/>
      <c r="C178" s="7"/>
      <c r="D178" s="14"/>
      <c r="E178" s="11"/>
      <c r="F178" s="11"/>
      <c r="G178" s="21"/>
      <c r="H178" s="21"/>
      <c r="I178" s="21"/>
      <c r="J178" s="21"/>
      <c r="N178" s="3">
        <f t="shared" si="9"/>
        <v>0</v>
      </c>
    </row>
    <row r="179" spans="1:14" ht="12.75" x14ac:dyDescent="0.2">
      <c r="A179" s="19"/>
      <c r="B179" s="38"/>
      <c r="C179" s="7"/>
      <c r="D179" s="14"/>
      <c r="E179" s="11"/>
      <c r="F179" s="11"/>
      <c r="G179" s="21"/>
      <c r="H179" s="21"/>
      <c r="I179" s="21"/>
      <c r="J179" s="21"/>
      <c r="N179" s="3">
        <f t="shared" si="9"/>
        <v>0</v>
      </c>
    </row>
    <row r="180" spans="1:14" ht="12.75" x14ac:dyDescent="0.2">
      <c r="A180" s="19"/>
      <c r="B180" s="38"/>
      <c r="C180" s="7"/>
      <c r="D180" s="14"/>
      <c r="E180" s="11"/>
      <c r="F180" s="11"/>
      <c r="G180" s="11"/>
      <c r="H180" s="11"/>
      <c r="I180" s="11"/>
      <c r="J180" s="21"/>
      <c r="N180" s="3">
        <f t="shared" si="9"/>
        <v>0</v>
      </c>
    </row>
    <row r="181" spans="1:14" ht="12.75" x14ac:dyDescent="0.2">
      <c r="A181" s="19"/>
      <c r="B181" s="38"/>
      <c r="C181" s="7"/>
      <c r="D181" s="14"/>
      <c r="E181" s="11"/>
      <c r="F181" s="11"/>
      <c r="G181" s="11"/>
      <c r="H181" s="11"/>
      <c r="I181" s="11"/>
      <c r="J181" s="21"/>
      <c r="N181" s="3">
        <f t="shared" si="9"/>
        <v>0</v>
      </c>
    </row>
    <row r="182" spans="1:14" ht="12.75" x14ac:dyDescent="0.2">
      <c r="A182" s="19"/>
      <c r="B182" s="38"/>
      <c r="C182" s="7"/>
      <c r="D182" s="14"/>
      <c r="E182" s="11"/>
      <c r="F182" s="11"/>
      <c r="G182" s="11"/>
      <c r="H182" s="11"/>
      <c r="I182" s="11"/>
      <c r="J182" s="21"/>
      <c r="N182" s="3">
        <f t="shared" si="9"/>
        <v>0</v>
      </c>
    </row>
    <row r="183" spans="1:14" ht="12.75" x14ac:dyDescent="0.2">
      <c r="A183" s="19"/>
      <c r="B183" s="38"/>
      <c r="C183" s="7"/>
      <c r="D183" s="14"/>
      <c r="E183" s="11"/>
      <c r="F183" s="11"/>
      <c r="G183" s="21"/>
      <c r="H183" s="21"/>
      <c r="I183" s="21"/>
      <c r="J183" s="21"/>
      <c r="N183" s="3">
        <f t="shared" si="9"/>
        <v>0</v>
      </c>
    </row>
    <row r="184" spans="1:14" ht="12.75" x14ac:dyDescent="0.2">
      <c r="A184" s="19"/>
      <c r="B184" s="19"/>
      <c r="C184" s="7"/>
      <c r="D184" s="14"/>
      <c r="E184" s="11"/>
      <c r="F184" s="11"/>
      <c r="G184" s="21"/>
      <c r="H184" s="21"/>
      <c r="I184" s="21"/>
      <c r="J184" s="21"/>
      <c r="N184" s="3">
        <f t="shared" si="9"/>
        <v>0</v>
      </c>
    </row>
    <row r="185" spans="1:14" ht="12.75" x14ac:dyDescent="0.2">
      <c r="A185" s="19"/>
      <c r="B185" s="19"/>
      <c r="C185" s="7"/>
      <c r="D185" s="14"/>
      <c r="E185" s="11"/>
      <c r="F185" s="11"/>
      <c r="G185" s="21"/>
      <c r="H185" s="21"/>
      <c r="I185" s="21"/>
      <c r="J185" s="21"/>
      <c r="N185" s="3">
        <f t="shared" si="9"/>
        <v>0</v>
      </c>
    </row>
    <row r="186" spans="1:14" ht="12.75" x14ac:dyDescent="0.2">
      <c r="A186" s="19"/>
      <c r="B186" s="19"/>
      <c r="C186" s="7"/>
      <c r="D186" s="14"/>
      <c r="E186" s="11"/>
      <c r="F186" s="11"/>
      <c r="G186" s="21"/>
      <c r="H186" s="21"/>
      <c r="I186" s="21"/>
      <c r="J186" s="21"/>
      <c r="N186" s="3">
        <f t="shared" si="9"/>
        <v>0</v>
      </c>
    </row>
    <row r="187" spans="1:14" ht="12.75" x14ac:dyDescent="0.2">
      <c r="A187" s="19"/>
      <c r="B187" s="19"/>
      <c r="C187" s="7"/>
      <c r="D187" s="14"/>
      <c r="E187" s="11"/>
      <c r="F187" s="11"/>
      <c r="G187" s="11"/>
      <c r="H187" s="11"/>
      <c r="I187" s="11"/>
      <c r="J187" s="21"/>
      <c r="N187" s="3">
        <f t="shared" si="9"/>
        <v>0</v>
      </c>
    </row>
    <row r="188" spans="1:14" ht="12.75" x14ac:dyDescent="0.2">
      <c r="A188" s="19"/>
      <c r="B188" s="19"/>
      <c r="C188" s="7"/>
      <c r="D188" s="14"/>
      <c r="E188" s="25"/>
      <c r="F188" s="25"/>
      <c r="G188" s="7"/>
      <c r="H188" s="7"/>
      <c r="I188" s="7"/>
      <c r="N188" s="3">
        <f t="shared" si="9"/>
        <v>0</v>
      </c>
    </row>
    <row r="189" spans="1:14" ht="12.75" x14ac:dyDescent="0.2">
      <c r="A189" s="19"/>
      <c r="B189" s="19"/>
      <c r="C189" s="7"/>
      <c r="D189" s="14"/>
      <c r="E189" s="25"/>
      <c r="F189" s="25"/>
      <c r="G189" s="7"/>
      <c r="H189" s="7"/>
      <c r="I189" s="7"/>
      <c r="J189" s="23"/>
      <c r="N189" s="3">
        <f t="shared" si="9"/>
        <v>0</v>
      </c>
    </row>
    <row r="190" spans="1:14" ht="12.75" x14ac:dyDescent="0.2">
      <c r="A190" s="19"/>
      <c r="B190" s="19"/>
      <c r="C190" s="7"/>
      <c r="D190" s="14"/>
      <c r="E190" s="25"/>
      <c r="F190" s="25"/>
      <c r="G190" s="26"/>
      <c r="H190" s="26"/>
      <c r="I190" s="26"/>
      <c r="J190" s="23"/>
      <c r="N190" s="3">
        <f t="shared" si="9"/>
        <v>0</v>
      </c>
    </row>
    <row r="191" spans="1:14" ht="12.75" x14ac:dyDescent="0.2">
      <c r="A191" s="19"/>
      <c r="B191" s="19"/>
      <c r="C191" s="7"/>
      <c r="D191" s="14"/>
      <c r="E191" s="25"/>
      <c r="F191" s="25"/>
      <c r="G191" s="7"/>
      <c r="H191" s="7"/>
      <c r="I191" s="7"/>
      <c r="N191" s="3">
        <f t="shared" si="9"/>
        <v>0</v>
      </c>
    </row>
    <row r="192" spans="1:14" ht="12.75" x14ac:dyDescent="0.2">
      <c r="A192" s="19"/>
      <c r="B192" s="19"/>
      <c r="C192" s="7"/>
      <c r="D192" s="14"/>
      <c r="E192" s="25"/>
      <c r="F192" s="25"/>
      <c r="N192" s="3">
        <f t="shared" si="9"/>
        <v>0</v>
      </c>
    </row>
    <row r="193" spans="1:15" ht="12.75" x14ac:dyDescent="0.2">
      <c r="A193" s="19"/>
      <c r="B193" s="19"/>
      <c r="C193" s="7"/>
      <c r="D193" s="14"/>
      <c r="E193" s="25"/>
      <c r="F193" s="25"/>
      <c r="N193" s="3">
        <f t="shared" si="9"/>
        <v>0</v>
      </c>
    </row>
    <row r="194" spans="1:15" ht="12.75" x14ac:dyDescent="0.2">
      <c r="A194" s="20"/>
      <c r="B194" s="20"/>
      <c r="C194" s="6"/>
      <c r="D194" s="14"/>
      <c r="E194" s="13"/>
      <c r="F194" s="11"/>
      <c r="G194" s="11"/>
      <c r="H194" s="11"/>
      <c r="I194" s="11"/>
      <c r="J194" s="11"/>
      <c r="K194" s="7"/>
      <c r="L194" s="7"/>
      <c r="M194" s="7"/>
      <c r="N194" s="3">
        <f t="shared" ref="N194:N201" si="10">L194-J194</f>
        <v>0</v>
      </c>
      <c r="O194" s="7"/>
    </row>
    <row r="195" spans="1:15" ht="12.75" x14ac:dyDescent="0.2">
      <c r="A195" s="20"/>
      <c r="B195" s="20"/>
      <c r="C195" s="6"/>
      <c r="D195" s="14"/>
      <c r="E195" s="13"/>
      <c r="F195" s="11"/>
      <c r="G195" s="11"/>
      <c r="H195" s="11"/>
      <c r="I195" s="11"/>
      <c r="J195" s="11"/>
      <c r="K195" s="7"/>
      <c r="L195" s="7"/>
      <c r="M195" s="7"/>
      <c r="N195" s="3">
        <f t="shared" si="10"/>
        <v>0</v>
      </c>
      <c r="O195" s="7"/>
    </row>
    <row r="196" spans="1:15" ht="12.75" x14ac:dyDescent="0.2">
      <c r="A196" s="20"/>
      <c r="B196" s="20"/>
      <c r="C196" s="6"/>
      <c r="D196" s="14"/>
      <c r="E196" s="13"/>
      <c r="F196" s="11"/>
      <c r="G196" s="11"/>
      <c r="H196" s="11"/>
      <c r="I196" s="11"/>
      <c r="J196" s="11"/>
      <c r="K196" s="7"/>
      <c r="L196" s="7"/>
      <c r="M196" s="7"/>
      <c r="N196" s="3">
        <f t="shared" si="10"/>
        <v>0</v>
      </c>
      <c r="O196" s="7"/>
    </row>
    <row r="197" spans="1:15" ht="12.75" x14ac:dyDescent="0.2">
      <c r="A197" s="20"/>
      <c r="B197" s="20"/>
      <c r="C197" s="6"/>
      <c r="D197" s="14"/>
      <c r="E197" s="13"/>
      <c r="F197" s="11"/>
      <c r="G197" s="11"/>
      <c r="H197" s="11"/>
      <c r="I197" s="11"/>
      <c r="J197" s="11"/>
      <c r="K197" s="7"/>
      <c r="L197" s="7"/>
      <c r="M197" s="7"/>
      <c r="N197" s="3">
        <f t="shared" si="10"/>
        <v>0</v>
      </c>
      <c r="O197" s="7"/>
    </row>
    <row r="198" spans="1:15" ht="12.75" x14ac:dyDescent="0.2">
      <c r="A198" s="20"/>
      <c r="B198" s="20"/>
      <c r="C198" s="6"/>
      <c r="D198" s="14"/>
      <c r="E198" s="13"/>
      <c r="F198" s="11"/>
      <c r="G198" s="11"/>
      <c r="H198" s="11"/>
      <c r="I198" s="11"/>
      <c r="J198" s="11"/>
      <c r="K198" s="7"/>
      <c r="L198" s="7"/>
      <c r="M198" s="7"/>
      <c r="N198" s="3">
        <f t="shared" si="10"/>
        <v>0</v>
      </c>
      <c r="O198" s="7"/>
    </row>
    <row r="199" spans="1:15" ht="12.75" x14ac:dyDescent="0.2">
      <c r="A199" s="20"/>
      <c r="B199" s="20"/>
      <c r="C199" s="6"/>
      <c r="D199" s="14"/>
      <c r="E199" s="13"/>
      <c r="F199" s="11"/>
      <c r="G199" s="11"/>
      <c r="H199" s="11"/>
      <c r="I199" s="11"/>
      <c r="J199" s="11"/>
      <c r="K199" s="7"/>
      <c r="L199" s="7"/>
      <c r="M199" s="7"/>
      <c r="N199" s="3">
        <f t="shared" si="10"/>
        <v>0</v>
      </c>
      <c r="O199" s="7"/>
    </row>
    <row r="200" spans="1:15" ht="12.75" x14ac:dyDescent="0.2">
      <c r="J200" s="11"/>
      <c r="K200" s="7"/>
      <c r="L200" s="7"/>
      <c r="M200" s="7"/>
      <c r="N200" s="3">
        <f t="shared" si="10"/>
        <v>0</v>
      </c>
      <c r="O200" s="7"/>
    </row>
    <row r="201" spans="1:15" ht="12.75" x14ac:dyDescent="0.2">
      <c r="J201" s="11"/>
      <c r="K201" s="7"/>
      <c r="L201" s="7"/>
      <c r="M201" s="7"/>
      <c r="N201" s="3">
        <f t="shared" si="10"/>
        <v>0</v>
      </c>
      <c r="O201" s="7"/>
    </row>
    <row r="202" spans="1:15" ht="12.75" x14ac:dyDescent="0.2">
      <c r="D202" s="7"/>
      <c r="E202" s="20"/>
      <c r="F202" s="7"/>
      <c r="G202" s="14"/>
      <c r="H202" s="11"/>
      <c r="I202" s="11"/>
      <c r="J202" s="11"/>
      <c r="K202" s="11"/>
      <c r="L202" s="11"/>
      <c r="M202" s="7"/>
      <c r="N202" s="3" t="e">
        <f>#REF!-#REF!</f>
        <v>#REF!</v>
      </c>
      <c r="O202" s="7"/>
    </row>
    <row r="203" spans="1:15" ht="12.75" x14ac:dyDescent="0.2">
      <c r="D203" s="7"/>
      <c r="E203" s="20"/>
      <c r="F203" s="7"/>
      <c r="G203" s="14"/>
      <c r="H203" s="11"/>
      <c r="I203" s="11"/>
      <c r="J203" s="11"/>
      <c r="K203" s="11"/>
      <c r="L203" s="11"/>
      <c r="M203" s="7"/>
      <c r="N203" s="3" t="e">
        <f>#REF!-#REF!</f>
        <v>#REF!</v>
      </c>
      <c r="O203" s="7"/>
    </row>
    <row r="204" spans="1:15" ht="12.75" x14ac:dyDescent="0.2">
      <c r="D204" s="7"/>
      <c r="E204" s="20"/>
      <c r="F204" s="12"/>
      <c r="G204" s="14"/>
      <c r="H204" s="11"/>
      <c r="I204" s="11"/>
      <c r="J204" s="11"/>
      <c r="K204" s="11"/>
      <c r="L204" s="11"/>
      <c r="M204" s="7"/>
      <c r="N204" s="3"/>
      <c r="O204" s="7"/>
    </row>
    <row r="205" spans="1:15" ht="12.75" x14ac:dyDescent="0.2">
      <c r="A205" s="20"/>
      <c r="B205" s="20"/>
      <c r="C205" s="7"/>
      <c r="D205" s="7"/>
      <c r="E205" s="20"/>
      <c r="F205" s="7"/>
      <c r="G205" s="14"/>
      <c r="H205" s="11"/>
      <c r="I205" s="11"/>
      <c r="J205" s="11"/>
      <c r="K205" s="11"/>
      <c r="L205" s="11"/>
      <c r="M205" s="7"/>
      <c r="N205" s="3" t="e">
        <f>#REF!-#REF!</f>
        <v>#REF!</v>
      </c>
      <c r="O205" s="7"/>
    </row>
    <row r="206" spans="1:15" ht="12.75" x14ac:dyDescent="0.2">
      <c r="A206" s="20"/>
      <c r="B206" s="20"/>
      <c r="C206" s="7"/>
      <c r="D206" s="7"/>
      <c r="E206" s="20"/>
      <c r="F206" s="7"/>
      <c r="G206" s="14"/>
      <c r="H206" s="11"/>
      <c r="I206" s="11"/>
      <c r="J206" s="11"/>
      <c r="K206" s="11"/>
      <c r="L206" s="11"/>
      <c r="M206" s="7"/>
      <c r="N206" s="3" t="e">
        <f>#REF!-#REF!</f>
        <v>#REF!</v>
      </c>
      <c r="O206" s="7"/>
    </row>
    <row r="207" spans="1:15" ht="12.75" x14ac:dyDescent="0.2">
      <c r="A207" s="20"/>
      <c r="B207" s="20"/>
      <c r="C207" s="7"/>
      <c r="D207" s="14"/>
      <c r="E207" s="11"/>
      <c r="F207" s="11"/>
      <c r="G207" s="11"/>
      <c r="H207" s="11"/>
      <c r="I207" s="11"/>
      <c r="J207" s="11"/>
      <c r="K207" s="7"/>
      <c r="L207" s="7"/>
      <c r="M207" s="7"/>
      <c r="N207" s="3">
        <f>L207-J207</f>
        <v>0</v>
      </c>
      <c r="O207" s="7"/>
    </row>
    <row r="208" spans="1:15" ht="12.75" x14ac:dyDescent="0.2">
      <c r="A208" s="20"/>
      <c r="B208" s="20"/>
      <c r="D208" s="14"/>
      <c r="E208" s="7"/>
      <c r="N208" s="3">
        <f t="shared" ref="N208:N211" si="11">L208-J208</f>
        <v>0</v>
      </c>
    </row>
    <row r="209" spans="1:14" ht="12.75" x14ac:dyDescent="0.2">
      <c r="A209" s="20"/>
      <c r="B209" s="20"/>
      <c r="D209" s="14"/>
      <c r="E209" s="7"/>
      <c r="G209" s="7"/>
      <c r="H209" s="7"/>
      <c r="I209" s="7"/>
      <c r="N209" s="3">
        <f t="shared" si="11"/>
        <v>0</v>
      </c>
    </row>
    <row r="210" spans="1:14" ht="12.75" x14ac:dyDescent="0.2">
      <c r="A210" s="20"/>
      <c r="B210" s="20"/>
      <c r="D210" s="14"/>
      <c r="E210" s="7"/>
      <c r="G210" s="7"/>
      <c r="H210" s="7"/>
      <c r="I210" s="7"/>
      <c r="N210" s="3">
        <f t="shared" si="11"/>
        <v>0</v>
      </c>
    </row>
    <row r="211" spans="1:14" ht="12.75" x14ac:dyDescent="0.2">
      <c r="A211" s="20"/>
      <c r="B211" s="20"/>
      <c r="D211" s="14"/>
      <c r="E211" s="7"/>
      <c r="G211" s="7"/>
      <c r="H211" s="7"/>
      <c r="I211" s="7"/>
      <c r="N211" s="3">
        <f t="shared" si="11"/>
        <v>0</v>
      </c>
    </row>
    <row r="212" spans="1:14" ht="12.75" x14ac:dyDescent="0.2">
      <c r="A212" s="20"/>
      <c r="B212" s="20"/>
      <c r="D212" s="14"/>
      <c r="E212" s="7"/>
    </row>
    <row r="213" spans="1:14" ht="12.75" x14ac:dyDescent="0.2">
      <c r="A213" s="20"/>
      <c r="B213" s="20"/>
      <c r="D213" s="14"/>
      <c r="E213" s="7"/>
      <c r="G213" s="7"/>
      <c r="H213" s="7"/>
      <c r="I213" s="7"/>
    </row>
    <row r="214" spans="1:14" ht="12.75" x14ac:dyDescent="0.2">
      <c r="G214" s="7"/>
      <c r="H214" s="7"/>
      <c r="I214" s="7"/>
      <c r="J214" s="23"/>
    </row>
    <row r="215" spans="1:14" ht="12.75" x14ac:dyDescent="0.2">
      <c r="G215" s="19"/>
      <c r="H215" s="19"/>
      <c r="I215" s="19"/>
    </row>
  </sheetData>
  <sortState ref="A101:J105">
    <sortCondition ref="B101:B105"/>
  </sortState>
  <pageMargins left="0.25" right="0.27" top="0.32" bottom="0.37" header="0.3" footer="0.17"/>
  <pageSetup paperSize="5" scale="5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Charges FY 16-17</vt:lpstr>
      <vt:lpstr>'All Charges FY 16-17'!Print_Area</vt:lpstr>
      <vt:lpstr>'All Charges FY 16-17'!Print_Titles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dalbertelli</dc:creator>
  <cp:lastModifiedBy>Ferrara, Michele A.</cp:lastModifiedBy>
  <cp:lastPrinted>2016-07-12T16:23:52Z</cp:lastPrinted>
  <dcterms:created xsi:type="dcterms:W3CDTF">2016-07-07T19:32:13Z</dcterms:created>
  <dcterms:modified xsi:type="dcterms:W3CDTF">2016-10-03T12:52:24Z</dcterms:modified>
</cp:coreProperties>
</file>